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A-Z Budget  QAPE Sheet Overhaul\2022 - Provisional QAPE Sheets (for POCU Approval)\"/>
    </mc:Choice>
  </mc:AlternateContent>
  <bookViews>
    <workbookView xWindow="0" yWindow="0" windowWidth="38400" windowHeight="18100" tabRatio="974"/>
  </bookViews>
  <sheets>
    <sheet name="(a) Provisional QAPE 30%" sheetId="1" r:id="rId1"/>
    <sheet name="(b) Seasons of a Series" sheetId="2" r:id="rId2"/>
    <sheet name="Underlying data" sheetId="3" state="hidden" r:id="rId3"/>
  </sheets>
  <externalReferences>
    <externalReference r:id="rId4"/>
  </externalReferences>
  <definedNames>
    <definedName name="Formats">'Underlying data'!$E$2:$E$6</definedName>
    <definedName name="_xlnm.Print_Area" localSheetId="0">'(a) Provisional QAPE 30%'!$A$1:$J$163</definedName>
    <definedName name="_xlnm.Print_Area" localSheetId="1">'(b) Seasons of a Series'!$A$1:$K$46</definedName>
    <definedName name="Seasons">'Underlying data'!$A$2:$A$10</definedName>
    <definedName name="Thresholds">'Underlying data'!$E$2:$G$6</definedName>
    <definedName name="YN">'Underlying data'!$C$2:$C$3</definedName>
  </definedNames>
  <calcPr calcId="152511"/>
</workbook>
</file>

<file path=xl/calcChain.xml><?xml version="1.0" encoding="utf-8"?>
<calcChain xmlns="http://schemas.openxmlformats.org/spreadsheetml/2006/main">
  <c r="I137" i="1" l="1"/>
  <c r="E137" i="1"/>
  <c r="C137" i="1" l="1"/>
  <c r="A146" i="1" l="1"/>
  <c r="E7" i="2"/>
  <c r="C9" i="2"/>
  <c r="D10" i="2"/>
  <c r="B14" i="1"/>
  <c r="D5" i="2"/>
  <c r="K11" i="2" s="1"/>
  <c r="C25" i="2"/>
  <c r="E82" i="1"/>
  <c r="C20" i="2"/>
  <c r="D3" i="2"/>
  <c r="E11" i="1"/>
  <c r="E7" i="1"/>
  <c r="E9" i="1"/>
  <c r="E19" i="1"/>
  <c r="E13" i="1"/>
  <c r="B142" i="1"/>
  <c r="B143" i="1"/>
  <c r="A140" i="1"/>
  <c r="D35" i="2"/>
  <c r="A43" i="2" s="1"/>
  <c r="D34" i="2"/>
  <c r="A13" i="1"/>
  <c r="A38" i="2"/>
  <c r="A37" i="2"/>
  <c r="C22" i="2"/>
  <c r="C23" i="2" s="1"/>
  <c r="C29" i="1"/>
  <c r="I107" i="1"/>
  <c r="I117" i="1"/>
  <c r="C114" i="1"/>
  <c r="G100" i="1"/>
  <c r="E100" i="1"/>
  <c r="C100" i="1"/>
  <c r="G51" i="1"/>
  <c r="G90" i="1" s="1"/>
  <c r="G101" i="1" s="1"/>
  <c r="G120" i="1" s="1"/>
  <c r="E51" i="1"/>
  <c r="C51" i="1"/>
  <c r="C90" i="1" s="1"/>
  <c r="C101" i="1" s="1"/>
  <c r="I110" i="1"/>
  <c r="I104" i="1"/>
  <c r="I116" i="1"/>
  <c r="I119" i="1"/>
  <c r="I27" i="1"/>
  <c r="I98" i="1"/>
  <c r="I23" i="1"/>
  <c r="I24" i="1"/>
  <c r="I25" i="1"/>
  <c r="I26" i="1"/>
  <c r="I28" i="1"/>
  <c r="I91" i="1"/>
  <c r="I92" i="1"/>
  <c r="I93" i="1"/>
  <c r="I94" i="1"/>
  <c r="I95" i="1"/>
  <c r="I96" i="1"/>
  <c r="I97" i="1"/>
  <c r="I99"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6" i="1"/>
  <c r="I87" i="1"/>
  <c r="I88" i="1"/>
  <c r="I89" i="1"/>
  <c r="I30" i="1"/>
  <c r="I31" i="1"/>
  <c r="I32" i="1"/>
  <c r="I33" i="1"/>
  <c r="I34" i="1"/>
  <c r="I35" i="1"/>
  <c r="I36" i="1"/>
  <c r="I37" i="1"/>
  <c r="I38" i="1"/>
  <c r="I39" i="1"/>
  <c r="I40" i="1"/>
  <c r="I41" i="1"/>
  <c r="I42" i="1"/>
  <c r="I43" i="1"/>
  <c r="I44" i="1"/>
  <c r="I45" i="1"/>
  <c r="I46" i="1"/>
  <c r="I47" i="1"/>
  <c r="I48" i="1"/>
  <c r="I49" i="1"/>
  <c r="I50" i="1"/>
  <c r="I102" i="1"/>
  <c r="I103" i="1"/>
  <c r="I105" i="1"/>
  <c r="I106" i="1"/>
  <c r="I108" i="1"/>
  <c r="I109" i="1"/>
  <c r="I111" i="1"/>
  <c r="I113" i="1"/>
  <c r="I131" i="1" s="1"/>
  <c r="I115" i="1"/>
  <c r="I118" i="1"/>
  <c r="E29" i="1"/>
  <c r="E114" i="1"/>
  <c r="A134" i="1"/>
  <c r="G29" i="1"/>
  <c r="I112" i="1"/>
  <c r="G114" i="1"/>
  <c r="I100" i="1"/>
  <c r="C140" i="1"/>
  <c r="D38" i="2"/>
  <c r="D11" i="2" l="1"/>
  <c r="D25" i="2" s="1"/>
  <c r="I114" i="1"/>
  <c r="I29" i="1"/>
  <c r="C131" i="1" s="1"/>
  <c r="E90" i="1"/>
  <c r="E101" i="1" s="1"/>
  <c r="E120" i="1" s="1"/>
  <c r="C159" i="1" s="1"/>
  <c r="C120" i="1"/>
  <c r="C127" i="1" s="1"/>
  <c r="I133" i="1" s="1"/>
  <c r="B113" i="1" s="1"/>
  <c r="I51" i="1"/>
  <c r="I90" i="1"/>
  <c r="I101" i="1" s="1"/>
  <c r="I120" i="1" s="1"/>
  <c r="C133" i="1" s="1"/>
  <c r="C129" i="1"/>
  <c r="C134" i="1" s="1"/>
  <c r="C136" i="1" s="1"/>
  <c r="D45" i="2" s="1"/>
  <c r="I136" i="1" s="1"/>
  <c r="K23" i="2"/>
  <c r="K25" i="2"/>
  <c r="K19" i="2"/>
  <c r="K27" i="2" s="1"/>
  <c r="K22" i="2"/>
  <c r="K20" i="2"/>
  <c r="F11" i="2"/>
  <c r="D43" i="2"/>
  <c r="I11" i="2"/>
  <c r="D37" i="2"/>
  <c r="E11" i="2"/>
  <c r="G11" i="2"/>
  <c r="H11" i="2"/>
  <c r="D19" i="2"/>
  <c r="D27" i="2" s="1"/>
  <c r="D46" i="2"/>
  <c r="D20" i="2"/>
  <c r="J11" i="2"/>
  <c r="D22" i="2"/>
  <c r="C143" i="1"/>
  <c r="D23" i="2"/>
  <c r="I123" i="1" l="1"/>
  <c r="I127" i="1"/>
  <c r="A16" i="1"/>
  <c r="B29" i="1" s="1"/>
  <c r="A17" i="1"/>
  <c r="C138" i="1"/>
  <c r="C157" i="1"/>
  <c r="C162" i="1" s="1"/>
  <c r="C142" i="1"/>
  <c r="J19" i="2"/>
  <c r="J27" i="2" s="1"/>
  <c r="J20" i="2"/>
  <c r="J22" i="2"/>
  <c r="J23" i="2"/>
  <c r="J25" i="2"/>
  <c r="I22" i="2"/>
  <c r="I20" i="2"/>
  <c r="I19" i="2"/>
  <c r="I27" i="2" s="1"/>
  <c r="I23" i="2"/>
  <c r="I25" i="2"/>
  <c r="A41" i="2"/>
  <c r="D40" i="2"/>
  <c r="D41" i="2" s="1"/>
  <c r="A40" i="2"/>
  <c r="E20" i="2"/>
  <c r="E25" i="2"/>
  <c r="E22" i="2"/>
  <c r="E23" i="2"/>
  <c r="E19" i="2"/>
  <c r="E27" i="2" s="1"/>
  <c r="G25" i="2"/>
  <c r="G19" i="2"/>
  <c r="G27" i="2" s="1"/>
  <c r="G20" i="2"/>
  <c r="G23" i="2"/>
  <c r="G22" i="2"/>
  <c r="H23" i="2"/>
  <c r="H19" i="2"/>
  <c r="H27" i="2" s="1"/>
  <c r="H22" i="2"/>
  <c r="H25" i="2"/>
  <c r="H20" i="2"/>
  <c r="F22" i="2"/>
  <c r="F20" i="2"/>
  <c r="F19" i="2"/>
  <c r="F27" i="2" s="1"/>
  <c r="F25" i="2"/>
  <c r="F23" i="2"/>
  <c r="D29" i="2" l="1"/>
  <c r="D30" i="2" s="1"/>
</calcChain>
</file>

<file path=xl/sharedStrings.xml><?xml version="1.0" encoding="utf-8"?>
<sst xmlns="http://schemas.openxmlformats.org/spreadsheetml/2006/main" count="222" uniqueCount="177">
  <si>
    <t>FINANCE</t>
  </si>
  <si>
    <t>LEVIES</t>
  </si>
  <si>
    <t>GRAND TOTAL</t>
  </si>
  <si>
    <t>PRINCIPAL CAST</t>
  </si>
  <si>
    <t>SUPPORTING CAST</t>
  </si>
  <si>
    <t>TRAVEL &amp; TRANSPORT</t>
  </si>
  <si>
    <t xml:space="preserve">  -  Audit</t>
  </si>
  <si>
    <t xml:space="preserve">  -  Title Search</t>
  </si>
  <si>
    <t>PROD MANAGEMENT</t>
  </si>
  <si>
    <t>PROD ACCOUNTING</t>
  </si>
  <si>
    <t>AD'S and SCRIPT SUPER</t>
  </si>
  <si>
    <t>ART (DESIGN) CREW</t>
  </si>
  <si>
    <t>ACTION VEHICLES</t>
  </si>
  <si>
    <t xml:space="preserve">LIVESTOCK </t>
  </si>
  <si>
    <t>OHSS and SAFETY</t>
  </si>
  <si>
    <t>TUITION and TECH ADV</t>
  </si>
  <si>
    <t>SECOND UNIT</t>
  </si>
  <si>
    <t>OFFSHORE CREW</t>
  </si>
  <si>
    <t>FINAL QAPE</t>
  </si>
  <si>
    <t>TOTAL QAPE as per Column (E)</t>
  </si>
  <si>
    <t>ATL QAPE</t>
  </si>
  <si>
    <t>EXPENDITURE</t>
  </si>
  <si>
    <t>QAPE</t>
  </si>
  <si>
    <t>COST</t>
  </si>
  <si>
    <t>PRODUCERS</t>
  </si>
  <si>
    <t>DIRECTOR</t>
  </si>
  <si>
    <t>FRINGES</t>
  </si>
  <si>
    <t>TOTAL ATL</t>
  </si>
  <si>
    <t>CONSTRUCTION</t>
  </si>
  <si>
    <t>SFX &amp; GUNS</t>
  </si>
  <si>
    <t>STUNTS</t>
  </si>
  <si>
    <t>MUSIC</t>
  </si>
  <si>
    <t>COSTUMES</t>
  </si>
  <si>
    <t>LOCATIONS</t>
  </si>
  <si>
    <t>STAGE RENTAL</t>
  </si>
  <si>
    <t>PROPS &amp; SETS</t>
  </si>
  <si>
    <t>LIVESTOCK</t>
  </si>
  <si>
    <t>SAFETY</t>
  </si>
  <si>
    <t>INSURANCES</t>
  </si>
  <si>
    <t>TOTAL POST PRODUCTION</t>
  </si>
  <si>
    <t>TOTAL BELOW THE LINE</t>
  </si>
  <si>
    <t>LEGAL</t>
  </si>
  <si>
    <t>OVERHEAD</t>
  </si>
  <si>
    <t>SUB TOTAL</t>
  </si>
  <si>
    <t>COMPLETION BOND</t>
  </si>
  <si>
    <t>CONTINGENCY</t>
  </si>
  <si>
    <t>OVERTIME &amp; LOADINGS</t>
  </si>
  <si>
    <t>ANIMATION and PUPPETRY</t>
  </si>
  <si>
    <t>FILM &amp; LAB - SHOOT</t>
  </si>
  <si>
    <t>STOCK FTGE &amp; ARCHIVE</t>
  </si>
  <si>
    <t>(B1)</t>
  </si>
  <si>
    <t>(B2)</t>
  </si>
  <si>
    <t xml:space="preserve">AUSTRALIAN </t>
  </si>
  <si>
    <t>APPLICANT</t>
  </si>
  <si>
    <t>MARKETING</t>
  </si>
  <si>
    <t>(C)</t>
  </si>
  <si>
    <t>GRIP EQUIP</t>
  </si>
  <si>
    <t>UNIT FACILITIES</t>
  </si>
  <si>
    <t>RENTALS &amp; STORES</t>
  </si>
  <si>
    <t>HOTEL, LIVING,CATERING</t>
  </si>
  <si>
    <t>OFFICE EXPENSES</t>
  </si>
  <si>
    <t>OFFSHORE SHOOT</t>
  </si>
  <si>
    <t>SECOND UNIT EXPENSES</t>
  </si>
  <si>
    <t>POST: CREW WAGES</t>
  </si>
  <si>
    <t>POST:OFFICE &amp; RENTALS</t>
  </si>
  <si>
    <t>POST: TRAVEL &amp; HOTEL</t>
  </si>
  <si>
    <t>POST:  LAB (IMAGE)</t>
  </si>
  <si>
    <t>POST:  CGI/VFX</t>
  </si>
  <si>
    <t>POST:  SOUND</t>
  </si>
  <si>
    <t>PUBLICITY &amp; STILLS</t>
  </si>
  <si>
    <t>(A)</t>
  </si>
  <si>
    <t>ALL IN AUD</t>
  </si>
  <si>
    <t>COMMENT</t>
  </si>
  <si>
    <t>TOTAL</t>
  </si>
  <si>
    <t>ON</t>
  </si>
  <si>
    <t>DELIVERY</t>
  </si>
  <si>
    <t>Total QAPE as per above:</t>
  </si>
  <si>
    <t>Revised QAPE for THRESHOLD purposes only:</t>
  </si>
  <si>
    <t>CAMERA EQUIP</t>
  </si>
  <si>
    <t>SOUND EQUIP</t>
  </si>
  <si>
    <t>LIGHTING EQUIP</t>
  </si>
  <si>
    <t>FILM</t>
  </si>
  <si>
    <t xml:space="preserve"> </t>
  </si>
  <si>
    <t xml:space="preserve">TOTAL </t>
  </si>
  <si>
    <t>FRINGES &amp; WORK.COMP.</t>
  </si>
  <si>
    <t>CASTING FEES</t>
  </si>
  <si>
    <t>STANDINS and DOUBLES</t>
  </si>
  <si>
    <t>EXTRAS (CROWD)</t>
  </si>
  <si>
    <t>MU &amp; HAIR</t>
  </si>
  <si>
    <t>VFX (PHYSICAL)</t>
  </si>
  <si>
    <t xml:space="preserve">  -  Bank Fees</t>
  </si>
  <si>
    <t xml:space="preserve">  -  Company Fees</t>
  </si>
  <si>
    <t xml:space="preserve">  -  Production Legals</t>
  </si>
  <si>
    <t>IMPORTANT NOTE FOR OFFICIAL CO-PRODUCTIONS</t>
  </si>
  <si>
    <t>20% ATL</t>
  </si>
  <si>
    <t>Total Film Expenditure</t>
  </si>
  <si>
    <t>QAPE CALCULATION SUMMARY</t>
  </si>
  <si>
    <t>EXCLUSIONS</t>
  </si>
  <si>
    <t>PER HOUR THRESHOLD:</t>
  </si>
  <si>
    <t>Plus expenditure by foreign co-producing partner (if expenditure had been QAPE).</t>
  </si>
  <si>
    <t>Single-episode program - drama</t>
  </si>
  <si>
    <t>Single-episode program - documentary</t>
  </si>
  <si>
    <t>Season of a series - drama</t>
  </si>
  <si>
    <t>Season of a series - documentary</t>
  </si>
  <si>
    <t>Short-form animation</t>
  </si>
  <si>
    <t>Format:</t>
  </si>
  <si>
    <t>Title:</t>
  </si>
  <si>
    <t>Threshold</t>
  </si>
  <si>
    <t>NA</t>
  </si>
  <si>
    <t>Eligibility:</t>
  </si>
  <si>
    <t xml:space="preserve">Manually input your total budget into Column (A).  For official co-productions these figures should be the combined expenditure of both the Australian co-producing partner (the applicant) and the foreign co-producing partner in Australian dollars.  Then list all expenditure by the foreign co-producing partner in Column (B1). </t>
  </si>
  <si>
    <t>OVERHEADS CALCULATION</t>
  </si>
  <si>
    <t>5% of Total Film Expenditure</t>
  </si>
  <si>
    <t>$500,000 cap</t>
  </si>
  <si>
    <t>Actual overheads claimed</t>
  </si>
  <si>
    <t>To calculate the total threshold for an offical co-production, please complete calculations below:</t>
  </si>
  <si>
    <t>STORY &amp; SCRIPT</t>
  </si>
  <si>
    <t>DEVELOPMENT</t>
  </si>
  <si>
    <t>CAMERA CREW</t>
  </si>
  <si>
    <t>SOUND CREW</t>
  </si>
  <si>
    <t>LIGHTING CREW</t>
  </si>
  <si>
    <t>GRIPS CREW</t>
  </si>
  <si>
    <t>COSTUME CREW</t>
  </si>
  <si>
    <t>MAKE-UP CREW</t>
  </si>
  <si>
    <t>HAIR CREW</t>
  </si>
  <si>
    <t>SFX &amp; ARMOURY</t>
  </si>
  <si>
    <t>VFX and ANIMATION</t>
  </si>
  <si>
    <t>TOTAL UNIT FEES &amp; SALARIES</t>
  </si>
  <si>
    <t>TOTAL PRODUCTION COSTS</t>
  </si>
  <si>
    <t xml:space="preserve">  -  Offset applicant fees</t>
  </si>
  <si>
    <t xml:space="preserve">  -  Tax Accounting fees</t>
  </si>
  <si>
    <t xml:space="preserve">  -  Cashflow Lender Costs</t>
  </si>
  <si>
    <t xml:space="preserve">  -  Stamp Duty</t>
  </si>
  <si>
    <t xml:space="preserve">  -  Exchange Rate Fluctation</t>
  </si>
  <si>
    <t>TFE cross check:</t>
  </si>
  <si>
    <t>20% of Total Film Expenditure (cap on ATL)</t>
  </si>
  <si>
    <t>Rebate as a % of TFE</t>
  </si>
  <si>
    <t>Overhead cap exceeded?</t>
  </si>
  <si>
    <t>Number of episodes:</t>
  </si>
  <si>
    <t>Episode numbers:</t>
  </si>
  <si>
    <t>Episode length (in mins):</t>
  </si>
  <si>
    <t>Season running time (in mins)</t>
  </si>
  <si>
    <t>Season running time (in hours)</t>
  </si>
  <si>
    <t>Episode length (in commercial hours):</t>
  </si>
  <si>
    <t>Commercial hours this season:</t>
  </si>
  <si>
    <t>Total commercial hours to date (including season in question)</t>
  </si>
  <si>
    <t>Season 1</t>
  </si>
  <si>
    <t>Episode Length/Running Time</t>
  </si>
  <si>
    <t>Series Title:</t>
  </si>
  <si>
    <t>Season No.</t>
  </si>
  <si>
    <t>SEASONS OF A SERIES - THRESHOLD CALCULATOR</t>
  </si>
  <si>
    <t>Have there been previous seasons of this series?</t>
  </si>
  <si>
    <t>Y/N</t>
  </si>
  <si>
    <t>YES</t>
  </si>
  <si>
    <t>NO</t>
  </si>
  <si>
    <t>Formats</t>
  </si>
  <si>
    <t>Per hour</t>
  </si>
  <si>
    <t>Overall:</t>
  </si>
  <si>
    <t>Per Hour:</t>
  </si>
  <si>
    <t>Official Co-production</t>
  </si>
  <si>
    <t xml:space="preserve">First episode of season:  </t>
  </si>
  <si>
    <t xml:space="preserve">Last episode of season:  </t>
  </si>
  <si>
    <t xml:space="preserve"> ELIGIBILITY CALCULATION</t>
  </si>
  <si>
    <t>quarter</t>
  </si>
  <si>
    <t>half</t>
  </si>
  <si>
    <t>hour</t>
  </si>
  <si>
    <t>hour half</t>
  </si>
  <si>
    <t>2 hours</t>
  </si>
  <si>
    <t>min</t>
  </si>
  <si>
    <t>max</t>
  </si>
  <si>
    <t>This is the season that you are currently applying for</t>
  </si>
  <si>
    <t>None of the expenditure in Column (B1) is QAPE, however it does make up part of your total film expenditure.   List all exclusions for the Australian applicant company in Column (B2) - this includes non-QAPE, exclusions and any pre 1 July 2007 expenditure.</t>
  </si>
  <si>
    <t>Rebate calculation @ 30% of QAPE</t>
  </si>
  <si>
    <t>PROVISIONAL QAPE SPREADSHEET - NON-FEATURES (30%)</t>
  </si>
  <si>
    <t>QAPE THRESHOLD ELIGIBILITY</t>
  </si>
  <si>
    <t xml:space="preserve">**TFE means the total amount of a production company's production budget for a film, including development and financing, but excluding a distributor's expenditure on marketing, promotion and distribution. Refer to the definition in the section 376-170(6) of the ITAA. Expenditure incurred in a subsequent financial year to the completion of the film cannot be TFE. </t>
  </si>
  <si>
    <t>**Total Film Expenditure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</si>
</sst>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quot;$&quot;#,##0"/>
    <numFmt numFmtId="6" formatCode="&quot;$&quot;#,##0;[Red]\-&quot;$&quot;#,##0"/>
    <numFmt numFmtId="43" formatCode="_-* #,##0.00_-;\-* #,##0.00_-;_-* &quot;-&quot;??_-;_-@_-"/>
    <numFmt numFmtId="164" formatCode="_(* #,##0.00_);_(* \(#,##0.00\);_(* &quot;-&quot;??_);_(@_)"/>
    <numFmt numFmtId="165" formatCode="_(* #,##0_);_(* \(#,##0\);_(* &quot;-&quot;??_);_(@_)"/>
    <numFmt numFmtId="166" formatCode="&quot;$&quot;#,##0"/>
    <numFmt numFmtId="167" formatCode="[$-C09]dd\-mmm\-yy;@"/>
  </numFmts>
  <fonts count="42"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9"/>
      <name val="Arial"/>
      <family val="2"/>
    </font>
    <font>
      <sz val="9"/>
      <name val="Arial"/>
      <family val="2"/>
    </font>
    <font>
      <b/>
      <i/>
      <sz val="9"/>
      <name val="Arial"/>
      <family val="2"/>
    </font>
    <font>
      <i/>
      <sz val="9"/>
      <name val="Arial"/>
      <family val="2"/>
    </font>
    <font>
      <b/>
      <i/>
      <sz val="9"/>
      <color indexed="10"/>
      <name val="Arial"/>
      <family val="2"/>
    </font>
    <font>
      <sz val="9"/>
      <name val="Arial"/>
      <family val="2"/>
    </font>
    <font>
      <b/>
      <sz val="7"/>
      <color indexed="10"/>
      <name val="Arial"/>
      <family val="2"/>
    </font>
    <font>
      <sz val="10"/>
      <name val="Arial"/>
      <family val="2"/>
    </font>
    <font>
      <b/>
      <sz val="8"/>
      <name val="Arial"/>
      <family val="2"/>
    </font>
    <font>
      <b/>
      <sz val="12"/>
      <name val="Arial"/>
      <family val="2"/>
    </font>
    <font>
      <b/>
      <u/>
      <sz val="9"/>
      <name val="Arial"/>
      <family val="2"/>
    </font>
    <font>
      <u/>
      <sz val="9"/>
      <name val="Arial"/>
      <family val="2"/>
    </font>
    <font>
      <i/>
      <sz val="10"/>
      <name val="Arial"/>
      <family val="2"/>
    </font>
    <font>
      <b/>
      <sz val="10"/>
      <name val="Arial"/>
      <family val="2"/>
    </font>
    <font>
      <b/>
      <i/>
      <sz val="9"/>
      <color rgb="FFFF0000"/>
      <name val="Arial"/>
      <family val="2"/>
    </font>
    <font>
      <b/>
      <sz val="9"/>
      <color rgb="FFFF0000"/>
      <name val="Arial"/>
      <family val="2"/>
    </font>
    <font>
      <b/>
      <i/>
      <sz val="8"/>
      <color rgb="FFFF0000"/>
      <name val="Arial"/>
      <family val="2"/>
    </font>
    <font>
      <sz val="9"/>
      <color rgb="FFFF0000"/>
      <name val="Arial"/>
      <family val="2"/>
    </font>
    <font>
      <b/>
      <sz val="9"/>
      <color theme="0"/>
      <name val="Arial"/>
      <family val="2"/>
    </font>
    <font>
      <b/>
      <i/>
      <sz val="11"/>
      <color rgb="FFFF0000"/>
      <name val="Arial"/>
      <family val="2"/>
    </font>
    <font>
      <b/>
      <sz val="10"/>
      <color rgb="FFFF0000"/>
      <name val="Arial"/>
      <family val="2"/>
    </font>
    <font>
      <i/>
      <sz val="8"/>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43"/>
        <bgColor indexed="64"/>
      </patternFill>
    </fill>
    <fill>
      <patternFill patternType="solid">
        <fgColor indexed="22"/>
        <bgColor indexed="22"/>
      </patternFill>
    </fill>
    <fill>
      <patternFill patternType="solid">
        <fgColor indexed="42"/>
        <bgColor indexed="64"/>
      </patternFill>
    </fill>
    <fill>
      <patternFill patternType="solid">
        <fgColor theme="6" tint="0.39997558519241921"/>
        <bgColor indexed="64"/>
      </patternFill>
    </fill>
    <fill>
      <patternFill patternType="solid">
        <fgColor theme="0" tint="-4.9989318521683403E-2"/>
        <bgColor indexed="64"/>
      </patternFill>
    </fill>
  </fills>
  <borders count="4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right/>
      <top style="double">
        <color indexed="64"/>
      </top>
      <bottom style="medium">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bottom style="double">
        <color indexed="64"/>
      </bottom>
      <diagonal/>
    </border>
    <border>
      <left/>
      <right style="thin">
        <color indexed="64"/>
      </right>
      <top/>
      <bottom style="thin">
        <color indexed="64"/>
      </bottom>
      <diagonal/>
    </border>
  </borders>
  <cellStyleXfs count="4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0" borderId="0"/>
    <xf numFmtId="0" fontId="1"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305">
    <xf numFmtId="0" fontId="0" fillId="0" borderId="0" xfId="0"/>
    <xf numFmtId="0" fontId="21" fillId="0" borderId="0" xfId="0" applyFont="1"/>
    <xf numFmtId="0" fontId="21" fillId="0" borderId="0" xfId="0" applyFont="1" applyBorder="1"/>
    <xf numFmtId="165" fontId="21" fillId="0" borderId="10" xfId="28" applyNumberFormat="1" applyFont="1" applyBorder="1"/>
    <xf numFmtId="0" fontId="21" fillId="0" borderId="10" xfId="0" applyFont="1" applyBorder="1"/>
    <xf numFmtId="0" fontId="20" fillId="0" borderId="11" xfId="0" applyFont="1" applyBorder="1" applyAlignment="1">
      <alignment horizontal="center"/>
    </xf>
    <xf numFmtId="0" fontId="20" fillId="0" borderId="0" xfId="0" applyFont="1" applyAlignment="1">
      <alignment horizontal="center"/>
    </xf>
    <xf numFmtId="0" fontId="21" fillId="0" borderId="0" xfId="0" applyFont="1" applyAlignment="1">
      <alignment horizontal="center"/>
    </xf>
    <xf numFmtId="0" fontId="20" fillId="0" borderId="12" xfId="0" applyFont="1" applyBorder="1" applyAlignment="1">
      <alignment horizontal="center"/>
    </xf>
    <xf numFmtId="165" fontId="20" fillId="0" borderId="12" xfId="28" applyNumberFormat="1" applyFont="1" applyBorder="1" applyAlignment="1">
      <alignment horizontal="center"/>
    </xf>
    <xf numFmtId="0" fontId="21" fillId="0" borderId="11" xfId="0" applyFont="1" applyBorder="1" applyAlignment="1">
      <alignment horizontal="center"/>
    </xf>
    <xf numFmtId="165" fontId="20" fillId="24" borderId="11" xfId="28" applyNumberFormat="1" applyFont="1" applyFill="1" applyBorder="1" applyAlignment="1">
      <alignment horizontal="center"/>
    </xf>
    <xf numFmtId="165" fontId="20" fillId="0" borderId="11" xfId="28" applyNumberFormat="1" applyFont="1" applyBorder="1" applyAlignment="1">
      <alignment horizontal="center"/>
    </xf>
    <xf numFmtId="0" fontId="23" fillId="0" borderId="0" xfId="0" applyFont="1"/>
    <xf numFmtId="0" fontId="20" fillId="0" borderId="0" xfId="0" applyFont="1" applyBorder="1"/>
    <xf numFmtId="0" fontId="23" fillId="0" borderId="0" xfId="0" applyFont="1" applyBorder="1"/>
    <xf numFmtId="0" fontId="22" fillId="0" borderId="0" xfId="0" applyFont="1"/>
    <xf numFmtId="0" fontId="23" fillId="0" borderId="13" xfId="0" applyFont="1" applyBorder="1"/>
    <xf numFmtId="0" fontId="22" fillId="0" borderId="0" xfId="0" applyFont="1" applyAlignment="1">
      <alignment horizontal="center"/>
    </xf>
    <xf numFmtId="0" fontId="23" fillId="0" borderId="14" xfId="0" applyFont="1" applyBorder="1" applyAlignment="1">
      <alignment horizontal="left"/>
    </xf>
    <xf numFmtId="0" fontId="20" fillId="24" borderId="12" xfId="0" applyFont="1" applyFill="1" applyBorder="1" applyAlignment="1">
      <alignment horizontal="center"/>
    </xf>
    <xf numFmtId="0" fontId="23" fillId="0" borderId="0" xfId="0" applyFont="1" applyFill="1" applyBorder="1"/>
    <xf numFmtId="165" fontId="21" fillId="24" borderId="12" xfId="28" applyNumberFormat="1" applyFont="1" applyFill="1" applyBorder="1"/>
    <xf numFmtId="165" fontId="20" fillId="0" borderId="15" xfId="28" applyNumberFormat="1" applyFont="1" applyBorder="1"/>
    <xf numFmtId="165" fontId="20" fillId="24" borderId="16" xfId="28" applyNumberFormat="1" applyFont="1" applyFill="1" applyBorder="1"/>
    <xf numFmtId="165" fontId="21" fillId="24" borderId="16" xfId="28" applyNumberFormat="1" applyFont="1" applyFill="1" applyBorder="1"/>
    <xf numFmtId="165" fontId="21" fillId="24" borderId="12" xfId="0" applyNumberFormat="1" applyFont="1" applyFill="1" applyBorder="1"/>
    <xf numFmtId="0" fontId="21" fillId="24" borderId="12" xfId="0" applyFont="1" applyFill="1" applyBorder="1"/>
    <xf numFmtId="165" fontId="20" fillId="24" borderId="12" xfId="28" applyNumberFormat="1" applyFont="1" applyFill="1" applyBorder="1"/>
    <xf numFmtId="165" fontId="20" fillId="24" borderId="17" xfId="28" applyNumberFormat="1" applyFont="1" applyFill="1" applyBorder="1"/>
    <xf numFmtId="165" fontId="20" fillId="0" borderId="18" xfId="28" applyNumberFormat="1" applyFont="1" applyBorder="1"/>
    <xf numFmtId="0" fontId="21" fillId="0" borderId="0" xfId="0" applyFont="1" applyFill="1"/>
    <xf numFmtId="0" fontId="21" fillId="0" borderId="19" xfId="0" applyFont="1" applyBorder="1"/>
    <xf numFmtId="0" fontId="20" fillId="25" borderId="20" xfId="0" applyFont="1" applyFill="1" applyBorder="1" applyAlignment="1">
      <alignment horizontal="centerContinuous"/>
    </xf>
    <xf numFmtId="0" fontId="21" fillId="25" borderId="21" xfId="0" applyFont="1" applyFill="1" applyBorder="1" applyAlignment="1">
      <alignment horizontal="centerContinuous"/>
    </xf>
    <xf numFmtId="0" fontId="20" fillId="0" borderId="0" xfId="0" applyFont="1" applyFill="1" applyBorder="1"/>
    <xf numFmtId="165" fontId="20" fillId="0" borderId="0" xfId="28" applyNumberFormat="1" applyFont="1" applyFill="1" applyBorder="1"/>
    <xf numFmtId="0" fontId="21" fillId="0" borderId="0" xfId="0" applyFont="1" applyFill="1" applyBorder="1"/>
    <xf numFmtId="0" fontId="21" fillId="0" borderId="0" xfId="0" applyFont="1" applyFill="1" applyAlignment="1">
      <alignment horizontal="center"/>
    </xf>
    <xf numFmtId="164" fontId="21" fillId="0" borderId="0" xfId="0" applyNumberFormat="1" applyFont="1" applyFill="1"/>
    <xf numFmtId="0" fontId="21" fillId="24" borderId="0" xfId="0" applyFont="1" applyFill="1" applyBorder="1" applyAlignment="1">
      <alignment horizontal="centerContinuous"/>
    </xf>
    <xf numFmtId="165" fontId="20" fillId="26" borderId="22" xfId="28" applyNumberFormat="1" applyFont="1" applyFill="1" applyBorder="1"/>
    <xf numFmtId="0" fontId="23" fillId="25" borderId="23" xfId="0" applyFont="1" applyFill="1" applyBorder="1" applyAlignment="1">
      <alignment horizontal="centerContinuous"/>
    </xf>
    <xf numFmtId="0" fontId="26" fillId="24" borderId="0" xfId="0" applyFont="1" applyFill="1" applyBorder="1" applyAlignment="1" applyProtection="1">
      <alignment horizontal="centerContinuous"/>
    </xf>
    <xf numFmtId="0" fontId="20" fillId="0" borderId="12" xfId="0" applyFont="1" applyFill="1" applyBorder="1" applyAlignment="1">
      <alignment horizontal="center"/>
    </xf>
    <xf numFmtId="165" fontId="28" fillId="0" borderId="11" xfId="28" applyNumberFormat="1" applyFont="1" applyFill="1" applyBorder="1" applyAlignment="1">
      <alignment horizontal="center"/>
    </xf>
    <xf numFmtId="0" fontId="23" fillId="24" borderId="24" xfId="0" applyFont="1" applyFill="1" applyBorder="1"/>
    <xf numFmtId="0" fontId="21" fillId="24" borderId="24" xfId="0" applyFont="1" applyFill="1" applyBorder="1"/>
    <xf numFmtId="0" fontId="26" fillId="24" borderId="24" xfId="0" applyFont="1" applyFill="1" applyBorder="1" applyProtection="1"/>
    <xf numFmtId="0" fontId="23" fillId="24" borderId="25" xfId="0" applyFont="1" applyFill="1" applyBorder="1"/>
    <xf numFmtId="0" fontId="21" fillId="24" borderId="25" xfId="0" applyFont="1" applyFill="1" applyBorder="1"/>
    <xf numFmtId="0" fontId="26" fillId="24" borderId="25" xfId="0" applyFont="1" applyFill="1" applyBorder="1" applyProtection="1"/>
    <xf numFmtId="0" fontId="23" fillId="0" borderId="10" xfId="0" applyFont="1" applyBorder="1"/>
    <xf numFmtId="0" fontId="20" fillId="0" borderId="10" xfId="0" applyFont="1" applyBorder="1"/>
    <xf numFmtId="5" fontId="21" fillId="0" borderId="19" xfId="0" applyNumberFormat="1" applyFont="1" applyBorder="1" applyAlignment="1">
      <alignment horizontal="right"/>
    </xf>
    <xf numFmtId="166" fontId="23" fillId="0" borderId="19" xfId="0" applyNumberFormat="1" applyFont="1" applyBorder="1" applyAlignment="1">
      <alignment horizontal="right"/>
    </xf>
    <xf numFmtId="166" fontId="20" fillId="0" borderId="19" xfId="0" applyNumberFormat="1" applyFont="1" applyBorder="1" applyAlignment="1">
      <alignment horizontal="right"/>
    </xf>
    <xf numFmtId="5" fontId="20" fillId="0" borderId="19" xfId="0" applyNumberFormat="1" applyFont="1" applyBorder="1" applyAlignment="1">
      <alignment horizontal="right"/>
    </xf>
    <xf numFmtId="165" fontId="21" fillId="0" borderId="10" xfId="28" applyNumberFormat="1" applyFont="1" applyBorder="1" applyProtection="1">
      <protection locked="0"/>
    </xf>
    <xf numFmtId="165" fontId="25" fillId="0" borderId="12" xfId="28" applyNumberFormat="1" applyFont="1" applyBorder="1" applyProtection="1">
      <protection locked="0"/>
    </xf>
    <xf numFmtId="165" fontId="20" fillId="0" borderId="15" xfId="28" applyNumberFormat="1" applyFont="1" applyBorder="1" applyProtection="1">
      <protection locked="0"/>
    </xf>
    <xf numFmtId="165" fontId="20" fillId="26" borderId="27" xfId="28" applyNumberFormat="1" applyFont="1" applyFill="1" applyBorder="1" applyProtection="1">
      <protection locked="0"/>
    </xf>
    <xf numFmtId="165" fontId="21" fillId="24" borderId="12" xfId="28" applyNumberFormat="1" applyFont="1" applyFill="1" applyBorder="1" applyProtection="1">
      <protection locked="0"/>
    </xf>
    <xf numFmtId="165" fontId="21" fillId="24" borderId="12" xfId="0" applyNumberFormat="1" applyFont="1" applyFill="1" applyBorder="1" applyProtection="1">
      <protection locked="0"/>
    </xf>
    <xf numFmtId="0" fontId="21" fillId="24" borderId="12" xfId="0" applyFont="1" applyFill="1" applyBorder="1" applyProtection="1">
      <protection locked="0"/>
    </xf>
    <xf numFmtId="165" fontId="20" fillId="24" borderId="12" xfId="28" applyNumberFormat="1" applyFont="1" applyFill="1" applyBorder="1" applyProtection="1">
      <protection locked="0"/>
    </xf>
    <xf numFmtId="165" fontId="20" fillId="26" borderId="22" xfId="28" applyNumberFormat="1" applyFont="1" applyFill="1" applyBorder="1" applyProtection="1">
      <protection locked="0"/>
    </xf>
    <xf numFmtId="165" fontId="20" fillId="26" borderId="16" xfId="28" applyNumberFormat="1" applyFont="1" applyFill="1" applyBorder="1"/>
    <xf numFmtId="165" fontId="20" fillId="26" borderId="16" xfId="28" applyNumberFormat="1" applyFont="1" applyFill="1" applyBorder="1" applyProtection="1">
      <protection locked="0"/>
    </xf>
    <xf numFmtId="165" fontId="20" fillId="0" borderId="28" xfId="28" applyNumberFormat="1" applyFont="1" applyFill="1" applyBorder="1"/>
    <xf numFmtId="167" fontId="21" fillId="0" borderId="0" xfId="0" applyNumberFormat="1" applyFont="1"/>
    <xf numFmtId="0" fontId="23" fillId="0" borderId="0" xfId="0" applyFont="1" applyFill="1" applyBorder="1" applyProtection="1">
      <protection locked="0"/>
    </xf>
    <xf numFmtId="0" fontId="23" fillId="0" borderId="0" xfId="0" applyFont="1" applyProtection="1">
      <protection locked="0"/>
    </xf>
    <xf numFmtId="0" fontId="23" fillId="0" borderId="19" xfId="0" applyFont="1" applyBorder="1" applyProtection="1">
      <protection locked="0"/>
    </xf>
    <xf numFmtId="10" fontId="22" fillId="0" borderId="15" xfId="0" applyNumberFormat="1" applyFont="1" applyBorder="1" applyProtection="1">
      <protection locked="0"/>
    </xf>
    <xf numFmtId="10" fontId="22" fillId="0" borderId="29" xfId="0" applyNumberFormat="1" applyFont="1" applyBorder="1" applyProtection="1">
      <protection locked="0"/>
    </xf>
    <xf numFmtId="0" fontId="22" fillId="0" borderId="0" xfId="0" applyFont="1" applyBorder="1" applyProtection="1">
      <protection locked="0"/>
    </xf>
    <xf numFmtId="0" fontId="23" fillId="0" borderId="0" xfId="0" applyFont="1" applyBorder="1" applyProtection="1">
      <protection locked="0"/>
    </xf>
    <xf numFmtId="10" fontId="22" fillId="0" borderId="19" xfId="0" applyNumberFormat="1" applyFont="1" applyBorder="1" applyProtection="1">
      <protection locked="0"/>
    </xf>
    <xf numFmtId="0" fontId="22" fillId="0" borderId="30" xfId="0" applyFont="1" applyBorder="1" applyProtection="1">
      <protection locked="0"/>
    </xf>
    <xf numFmtId="0" fontId="22" fillId="0" borderId="28" xfId="0" applyFont="1" applyBorder="1" applyProtection="1">
      <protection locked="0"/>
    </xf>
    <xf numFmtId="0" fontId="20" fillId="0" borderId="28" xfId="0" applyFont="1" applyFill="1" applyBorder="1" applyProtection="1">
      <protection locked="0"/>
    </xf>
    <xf numFmtId="0" fontId="20" fillId="0" borderId="0" xfId="0" applyFont="1" applyProtection="1">
      <protection locked="0"/>
    </xf>
    <xf numFmtId="0" fontId="22" fillId="0" borderId="15" xfId="0" applyFont="1" applyBorder="1" applyProtection="1">
      <protection locked="0"/>
    </xf>
    <xf numFmtId="0" fontId="20" fillId="0" borderId="0" xfId="0" applyFont="1" applyBorder="1" applyProtection="1">
      <protection locked="0"/>
    </xf>
    <xf numFmtId="0" fontId="22" fillId="0" borderId="20" xfId="0" applyFont="1" applyBorder="1" applyProtection="1">
      <protection locked="0"/>
    </xf>
    <xf numFmtId="0" fontId="20" fillId="0" borderId="15" xfId="0" applyFont="1" applyFill="1" applyBorder="1" applyProtection="1">
      <protection locked="0"/>
    </xf>
    <xf numFmtId="0" fontId="20" fillId="26" borderId="27" xfId="0" applyFont="1" applyFill="1" applyBorder="1" applyProtection="1">
      <protection locked="0"/>
    </xf>
    <xf numFmtId="0" fontId="23" fillId="26" borderId="31" xfId="0" applyFont="1" applyFill="1" applyBorder="1" applyProtection="1">
      <protection locked="0"/>
    </xf>
    <xf numFmtId="0" fontId="29" fillId="24" borderId="0" xfId="0" applyFont="1" applyFill="1" applyBorder="1" applyAlignment="1">
      <alignment horizontal="centerContinuous"/>
    </xf>
    <xf numFmtId="5" fontId="21" fillId="0" borderId="0" xfId="0" applyNumberFormat="1" applyFont="1" applyBorder="1"/>
    <xf numFmtId="0" fontId="21" fillId="0" borderId="32" xfId="0" applyFont="1" applyBorder="1"/>
    <xf numFmtId="0" fontId="21" fillId="0" borderId="0" xfId="0" applyFont="1" applyFill="1" applyBorder="1" applyAlignment="1">
      <alignment horizontal="centerContinuous"/>
    </xf>
    <xf numFmtId="0" fontId="20" fillId="0" borderId="33" xfId="0" applyFont="1" applyBorder="1" applyAlignment="1">
      <alignment horizontal="center"/>
    </xf>
    <xf numFmtId="0" fontId="20" fillId="0" borderId="34" xfId="0" applyFont="1" applyBorder="1" applyAlignment="1">
      <alignment horizontal="center"/>
    </xf>
    <xf numFmtId="165" fontId="20" fillId="0" borderId="34" xfId="28" applyNumberFormat="1" applyFont="1" applyBorder="1" applyAlignment="1">
      <alignment horizontal="center"/>
    </xf>
    <xf numFmtId="165" fontId="20" fillId="24" borderId="34" xfId="28" applyNumberFormat="1" applyFont="1" applyFill="1" applyBorder="1" applyAlignment="1">
      <alignment horizontal="center"/>
    </xf>
    <xf numFmtId="165" fontId="20" fillId="0" borderId="34" xfId="28" applyNumberFormat="1" applyFont="1" applyFill="1" applyBorder="1" applyAlignment="1">
      <alignment horizontal="center"/>
    </xf>
    <xf numFmtId="165" fontId="20" fillId="24" borderId="35" xfId="28" applyNumberFormat="1" applyFont="1" applyFill="1" applyBorder="1" applyAlignment="1">
      <alignment horizontal="center"/>
    </xf>
    <xf numFmtId="0" fontId="21" fillId="0" borderId="36" xfId="0" applyFont="1" applyBorder="1" applyAlignment="1">
      <alignment horizontal="center"/>
    </xf>
    <xf numFmtId="0" fontId="20" fillId="24" borderId="37" xfId="0" applyFont="1" applyFill="1" applyBorder="1" applyAlignment="1">
      <alignment horizontal="center"/>
    </xf>
    <xf numFmtId="0" fontId="21" fillId="0" borderId="38" xfId="0" applyFont="1" applyBorder="1" applyAlignment="1">
      <alignment horizontal="center"/>
    </xf>
    <xf numFmtId="165" fontId="20" fillId="24" borderId="39" xfId="28" applyNumberFormat="1" applyFont="1" applyFill="1" applyBorder="1" applyAlignment="1">
      <alignment horizontal="center"/>
    </xf>
    <xf numFmtId="0" fontId="21" fillId="0" borderId="36" xfId="0" applyFont="1" applyBorder="1"/>
    <xf numFmtId="0" fontId="21" fillId="0" borderId="40" xfId="0" applyFont="1" applyBorder="1"/>
    <xf numFmtId="0" fontId="20" fillId="28" borderId="41" xfId="0" applyFont="1" applyFill="1" applyBorder="1"/>
    <xf numFmtId="0" fontId="22" fillId="28" borderId="42" xfId="0" applyFont="1" applyFill="1" applyBorder="1"/>
    <xf numFmtId="0" fontId="20" fillId="28" borderId="42" xfId="0" applyFont="1" applyFill="1" applyBorder="1"/>
    <xf numFmtId="0" fontId="21" fillId="28" borderId="42" xfId="0" applyFont="1" applyFill="1" applyBorder="1"/>
    <xf numFmtId="0" fontId="21" fillId="28" borderId="43" xfId="0" applyFont="1" applyFill="1" applyBorder="1"/>
    <xf numFmtId="0" fontId="24" fillId="0" borderId="0" xfId="0" applyFont="1" applyFill="1" applyBorder="1" applyAlignment="1">
      <alignment horizontal="left"/>
    </xf>
    <xf numFmtId="0" fontId="0" fillId="0" borderId="0" xfId="0" applyBorder="1" applyAlignment="1">
      <alignment horizontal="left"/>
    </xf>
    <xf numFmtId="166" fontId="21" fillId="0" borderId="0" xfId="0" applyNumberFormat="1" applyFont="1" applyBorder="1" applyAlignment="1">
      <alignment horizontal="center"/>
    </xf>
    <xf numFmtId="166" fontId="21" fillId="0" borderId="0" xfId="0" applyNumberFormat="1" applyFont="1" applyFill="1" applyBorder="1" applyAlignment="1" applyProtection="1">
      <alignment horizontal="center"/>
      <protection locked="0"/>
    </xf>
    <xf numFmtId="166" fontId="21" fillId="0" borderId="0" xfId="0" applyNumberFormat="1" applyFont="1" applyFill="1" applyBorder="1" applyAlignment="1" applyProtection="1">
      <alignment horizontal="center"/>
    </xf>
    <xf numFmtId="0" fontId="21" fillId="0" borderId="0" xfId="0" applyFont="1" applyBorder="1" applyAlignment="1" applyProtection="1">
      <alignment horizontal="center"/>
      <protection locked="0"/>
    </xf>
    <xf numFmtId="0" fontId="0" fillId="0" borderId="40" xfId="0" applyBorder="1" applyAlignment="1">
      <alignment horizontal="left"/>
    </xf>
    <xf numFmtId="0" fontId="21" fillId="0" borderId="38" xfId="0" applyFont="1" applyBorder="1"/>
    <xf numFmtId="0" fontId="23" fillId="0" borderId="25" xfId="0" applyFont="1" applyBorder="1"/>
    <xf numFmtId="0" fontId="21" fillId="0" borderId="25" xfId="0" applyFont="1" applyBorder="1"/>
    <xf numFmtId="0" fontId="21" fillId="0" borderId="14" xfId="0" applyFont="1" applyBorder="1"/>
    <xf numFmtId="0" fontId="0" fillId="0" borderId="36" xfId="0" applyBorder="1" applyAlignment="1"/>
    <xf numFmtId="0" fontId="0" fillId="0" borderId="0" xfId="0" applyBorder="1" applyAlignment="1"/>
    <xf numFmtId="0" fontId="0" fillId="0" borderId="40" xfId="0" applyBorder="1" applyAlignment="1"/>
    <xf numFmtId="6" fontId="21" fillId="0" borderId="19" xfId="0" applyNumberFormat="1" applyFont="1" applyBorder="1" applyAlignment="1">
      <alignment horizontal="right"/>
    </xf>
    <xf numFmtId="0" fontId="0" fillId="0" borderId="40" xfId="0" applyBorder="1" applyAlignment="1">
      <alignment wrapText="1"/>
    </xf>
    <xf numFmtId="0" fontId="0" fillId="0" borderId="36" xfId="0" applyBorder="1" applyAlignment="1">
      <alignment wrapText="1"/>
    </xf>
    <xf numFmtId="0" fontId="34" fillId="0" borderId="0" xfId="0" applyFont="1" applyBorder="1"/>
    <xf numFmtId="0" fontId="0" fillId="0" borderId="0" xfId="0" applyAlignment="1">
      <alignment wrapText="1"/>
    </xf>
    <xf numFmtId="0" fontId="20" fillId="0" borderId="32" xfId="0" applyFont="1" applyBorder="1" applyProtection="1">
      <protection locked="0"/>
    </xf>
    <xf numFmtId="165" fontId="21" fillId="0" borderId="26" xfId="28" applyNumberFormat="1" applyFont="1" applyBorder="1" applyProtection="1">
      <protection locked="0"/>
    </xf>
    <xf numFmtId="165" fontId="21" fillId="24" borderId="44" xfId="28" applyNumberFormat="1" applyFont="1" applyFill="1" applyBorder="1"/>
    <xf numFmtId="165" fontId="25" fillId="0" borderId="44" xfId="28" applyNumberFormat="1" applyFont="1" applyBorder="1" applyProtection="1">
      <protection locked="0"/>
    </xf>
    <xf numFmtId="165" fontId="21" fillId="24" borderId="44" xfId="28" applyNumberFormat="1" applyFont="1" applyFill="1" applyBorder="1" applyProtection="1">
      <protection locked="0"/>
    </xf>
    <xf numFmtId="165" fontId="21" fillId="0" borderId="44" xfId="28" applyNumberFormat="1" applyFont="1" applyBorder="1"/>
    <xf numFmtId="0" fontId="20" fillId="0" borderId="0" xfId="38" applyFont="1" applyFill="1" applyProtection="1">
      <protection locked="0"/>
    </xf>
    <xf numFmtId="0" fontId="20" fillId="0" borderId="0" xfId="38" applyFont="1" applyProtection="1">
      <protection locked="0"/>
    </xf>
    <xf numFmtId="10" fontId="22" fillId="0" borderId="28" xfId="0" applyNumberFormat="1" applyFont="1" applyBorder="1" applyAlignment="1" applyProtection="1">
      <alignment horizontal="center"/>
    </xf>
    <xf numFmtId="165" fontId="25" fillId="0" borderId="45" xfId="28" applyNumberFormat="1" applyFont="1" applyBorder="1" applyProtection="1"/>
    <xf numFmtId="165" fontId="21" fillId="24" borderId="16" xfId="28" applyNumberFormat="1" applyFont="1" applyFill="1" applyBorder="1" applyProtection="1"/>
    <xf numFmtId="165" fontId="21" fillId="0" borderId="45" xfId="28" applyNumberFormat="1" applyFont="1" applyBorder="1" applyProtection="1"/>
    <xf numFmtId="165" fontId="20" fillId="0" borderId="15" xfId="28" applyNumberFormat="1" applyFont="1" applyBorder="1" applyProtection="1"/>
    <xf numFmtId="165" fontId="20" fillId="24" borderId="16" xfId="28" applyNumberFormat="1" applyFont="1" applyFill="1" applyBorder="1" applyProtection="1"/>
    <xf numFmtId="165" fontId="20" fillId="0" borderId="30" xfId="28" applyNumberFormat="1" applyFont="1" applyBorder="1" applyProtection="1"/>
    <xf numFmtId="165" fontId="20" fillId="24" borderId="17" xfId="28" applyNumberFormat="1" applyFont="1" applyFill="1" applyBorder="1" applyProtection="1"/>
    <xf numFmtId="165" fontId="20" fillId="0" borderId="18" xfId="28" applyNumberFormat="1" applyFont="1" applyBorder="1" applyProtection="1"/>
    <xf numFmtId="165" fontId="20" fillId="0" borderId="28" xfId="28" applyNumberFormat="1" applyFont="1" applyFill="1" applyBorder="1" applyProtection="1"/>
    <xf numFmtId="165" fontId="20" fillId="26" borderId="27" xfId="28" applyNumberFormat="1" applyFont="1" applyFill="1" applyBorder="1" applyProtection="1"/>
    <xf numFmtId="0" fontId="22" fillId="0" borderId="23" xfId="0" applyFont="1" applyBorder="1" applyProtection="1">
      <protection locked="0"/>
    </xf>
    <xf numFmtId="10" fontId="22" fillId="0" borderId="21" xfId="0" applyNumberFormat="1" applyFont="1" applyBorder="1" applyProtection="1">
      <protection locked="0"/>
    </xf>
    <xf numFmtId="165" fontId="20" fillId="0" borderId="21" xfId="28" applyNumberFormat="1" applyFont="1" applyBorder="1" applyProtection="1"/>
    <xf numFmtId="165" fontId="20" fillId="24" borderId="46" xfId="28" applyNumberFormat="1" applyFont="1" applyFill="1" applyBorder="1" applyProtection="1"/>
    <xf numFmtId="165" fontId="20" fillId="24" borderId="46" xfId="28" applyNumberFormat="1" applyFont="1" applyFill="1" applyBorder="1"/>
    <xf numFmtId="165" fontId="20" fillId="0" borderId="21" xfId="28" applyNumberFormat="1" applyFont="1" applyBorder="1" applyProtection="1">
      <protection locked="0"/>
    </xf>
    <xf numFmtId="0" fontId="22" fillId="0" borderId="47" xfId="0" applyFont="1" applyBorder="1" applyProtection="1">
      <protection locked="0"/>
    </xf>
    <xf numFmtId="0" fontId="23" fillId="0" borderId="0" xfId="0" applyFont="1" applyFill="1" applyBorder="1" applyAlignment="1" applyProtection="1">
      <alignment horizontal="right"/>
    </xf>
    <xf numFmtId="165" fontId="35" fillId="0" borderId="0" xfId="28" applyNumberFormat="1" applyFont="1" applyFill="1" applyBorder="1" applyProtection="1"/>
    <xf numFmtId="5" fontId="34" fillId="0" borderId="0" xfId="0" applyNumberFormat="1" applyFont="1" applyBorder="1" applyProtection="1"/>
    <xf numFmtId="0" fontId="21" fillId="0" borderId="26" xfId="0" applyFont="1" applyBorder="1"/>
    <xf numFmtId="0" fontId="23" fillId="0" borderId="19" xfId="0" applyFont="1" applyBorder="1"/>
    <xf numFmtId="0" fontId="23" fillId="0" borderId="48" xfId="0" applyFont="1" applyBorder="1"/>
    <xf numFmtId="0" fontId="0" fillId="0" borderId="0" xfId="0" applyBorder="1"/>
    <xf numFmtId="10" fontId="20" fillId="0" borderId="19" xfId="0" applyNumberFormat="1" applyFont="1" applyBorder="1" applyAlignment="1">
      <alignment horizontal="right"/>
    </xf>
    <xf numFmtId="0" fontId="21" fillId="0" borderId="19" xfId="0" applyFont="1" applyBorder="1" applyAlignment="1" applyProtection="1">
      <alignment horizontal="left"/>
      <protection locked="0"/>
    </xf>
    <xf numFmtId="0" fontId="20" fillId="0" borderId="0" xfId="0" applyFont="1" applyFill="1" applyBorder="1" applyAlignment="1">
      <alignment horizontal="centerContinuous"/>
    </xf>
    <xf numFmtId="5" fontId="36" fillId="0" borderId="32" xfId="0" applyNumberFormat="1" applyFont="1" applyFill="1" applyBorder="1" applyAlignment="1">
      <alignment horizontal="right"/>
    </xf>
    <xf numFmtId="0" fontId="20" fillId="25" borderId="46" xfId="0" applyFont="1" applyFill="1" applyBorder="1" applyAlignment="1">
      <alignment horizontal="centerContinuous"/>
    </xf>
    <xf numFmtId="5" fontId="21" fillId="0" borderId="0" xfId="0" applyNumberFormat="1" applyFont="1" applyBorder="1" applyAlignment="1" applyProtection="1">
      <alignment horizontal="left"/>
    </xf>
    <xf numFmtId="0" fontId="0" fillId="0" borderId="19" xfId="0" applyBorder="1"/>
    <xf numFmtId="0" fontId="0" fillId="0" borderId="48" xfId="0" applyBorder="1"/>
    <xf numFmtId="0" fontId="20" fillId="0" borderId="0" xfId="0" applyFont="1" applyFill="1" applyProtection="1">
      <protection locked="0"/>
    </xf>
    <xf numFmtId="0" fontId="34" fillId="0" borderId="0" xfId="0" applyFont="1" applyFill="1" applyBorder="1"/>
    <xf numFmtId="0" fontId="20" fillId="0" borderId="0" xfId="0" applyFont="1" applyBorder="1" applyAlignment="1">
      <alignment horizontal="left"/>
    </xf>
    <xf numFmtId="0" fontId="21" fillId="0" borderId="0" xfId="0" applyFont="1" applyFill="1" applyBorder="1" applyAlignment="1" applyProtection="1">
      <alignment horizontal="left"/>
      <protection locked="0"/>
    </xf>
    <xf numFmtId="5" fontId="21" fillId="0" borderId="0" xfId="0" applyNumberFormat="1" applyFont="1" applyFill="1" applyBorder="1" applyAlignment="1">
      <alignment horizontal="left"/>
    </xf>
    <xf numFmtId="0" fontId="33" fillId="0" borderId="20" xfId="0" applyFont="1" applyBorder="1"/>
    <xf numFmtId="0" fontId="33" fillId="0" borderId="23" xfId="0" applyFont="1" applyBorder="1"/>
    <xf numFmtId="0" fontId="0" fillId="0" borderId="10" xfId="0" applyBorder="1" applyAlignment="1">
      <alignment horizontal="left"/>
    </xf>
    <xf numFmtId="0" fontId="1" fillId="0" borderId="0" xfId="0" applyFont="1" applyBorder="1"/>
    <xf numFmtId="0" fontId="21" fillId="0" borderId="0" xfId="0" applyFont="1" applyFill="1" applyBorder="1" applyAlignment="1">
      <alignment horizontal="left"/>
    </xf>
    <xf numFmtId="0" fontId="0" fillId="0" borderId="26" xfId="0" applyBorder="1"/>
    <xf numFmtId="0" fontId="0" fillId="0" borderId="32" xfId="0" applyBorder="1"/>
    <xf numFmtId="0" fontId="33" fillId="0" borderId="23" xfId="0" applyFont="1" applyBorder="1" applyAlignment="1">
      <alignment horizontal="center"/>
    </xf>
    <xf numFmtId="0" fontId="33" fillId="0" borderId="21" xfId="0" applyFont="1" applyBorder="1" applyAlignment="1">
      <alignment horizontal="center"/>
    </xf>
    <xf numFmtId="0" fontId="35" fillId="0" borderId="0" xfId="0" applyFont="1" applyFill="1" applyAlignment="1">
      <alignment horizontal="center"/>
    </xf>
    <xf numFmtId="0" fontId="37" fillId="0" borderId="0" xfId="0" applyFont="1" applyFill="1"/>
    <xf numFmtId="0" fontId="20" fillId="25" borderId="20" xfId="0" applyFont="1" applyFill="1" applyBorder="1" applyAlignment="1" applyProtection="1">
      <alignment horizontal="centerContinuous"/>
      <protection locked="0"/>
    </xf>
    <xf numFmtId="0" fontId="20" fillId="25" borderId="23" xfId="0" applyFont="1" applyFill="1" applyBorder="1" applyAlignment="1" applyProtection="1">
      <alignment horizontal="centerContinuous"/>
      <protection locked="0"/>
    </xf>
    <xf numFmtId="0" fontId="23" fillId="25" borderId="23" xfId="0" applyFont="1" applyFill="1" applyBorder="1" applyAlignment="1" applyProtection="1">
      <alignment horizontal="centerContinuous"/>
      <protection locked="0"/>
    </xf>
    <xf numFmtId="0" fontId="21" fillId="25" borderId="23" xfId="0" applyFont="1" applyFill="1" applyBorder="1" applyAlignment="1" applyProtection="1">
      <alignment horizontal="centerContinuous"/>
      <protection locked="0"/>
    </xf>
    <xf numFmtId="0" fontId="20" fillId="25" borderId="21" xfId="0" applyFont="1" applyFill="1" applyBorder="1" applyAlignment="1" applyProtection="1">
      <alignment horizontal="centerContinuous"/>
      <protection locked="0"/>
    </xf>
    <xf numFmtId="0" fontId="20" fillId="25" borderId="46" xfId="0" applyFont="1" applyFill="1" applyBorder="1" applyAlignment="1" applyProtection="1">
      <alignment horizontal="centerContinuous"/>
      <protection locked="0"/>
    </xf>
    <xf numFmtId="0" fontId="20" fillId="0" borderId="10" xfId="0" applyFont="1" applyBorder="1" applyProtection="1">
      <protection locked="0"/>
    </xf>
    <xf numFmtId="0" fontId="23" fillId="0" borderId="18" xfId="0" applyFont="1" applyBorder="1" applyProtection="1">
      <protection locked="0"/>
    </xf>
    <xf numFmtId="0" fontId="21" fillId="0" borderId="18" xfId="0" applyFont="1" applyBorder="1" applyProtection="1">
      <protection locked="0"/>
    </xf>
    <xf numFmtId="0" fontId="20" fillId="0" borderId="18" xfId="0" applyFont="1" applyBorder="1" applyProtection="1">
      <protection locked="0"/>
    </xf>
    <xf numFmtId="0" fontId="20" fillId="0" borderId="10" xfId="0" applyFont="1" applyFill="1" applyBorder="1" applyProtection="1">
      <protection locked="0"/>
    </xf>
    <xf numFmtId="0" fontId="21" fillId="0" borderId="0" xfId="0" applyFont="1" applyBorder="1" applyProtection="1">
      <protection locked="0"/>
    </xf>
    <xf numFmtId="0" fontId="21" fillId="0" borderId="0" xfId="0" applyFont="1" applyFill="1" applyBorder="1" applyProtection="1">
      <protection locked="0"/>
    </xf>
    <xf numFmtId="0" fontId="20" fillId="0" borderId="0" xfId="0" applyFont="1" applyFill="1" applyBorder="1" applyProtection="1">
      <protection locked="0"/>
    </xf>
    <xf numFmtId="6" fontId="21" fillId="0" borderId="46" xfId="0" applyNumberFormat="1" applyFont="1" applyFill="1" applyBorder="1" applyAlignment="1" applyProtection="1">
      <alignment horizontal="center"/>
      <protection locked="0"/>
    </xf>
    <xf numFmtId="0" fontId="34" fillId="0" borderId="0" xfId="0" applyFont="1" applyFill="1" applyBorder="1" applyAlignment="1" applyProtection="1">
      <protection locked="0"/>
    </xf>
    <xf numFmtId="0" fontId="32" fillId="0" borderId="0" xfId="0" applyFont="1" applyBorder="1" applyAlignment="1" applyProtection="1">
      <protection locked="0"/>
    </xf>
    <xf numFmtId="0" fontId="23" fillId="0" borderId="0" xfId="0" applyFont="1" applyBorder="1" applyAlignment="1" applyProtection="1">
      <protection locked="0"/>
    </xf>
    <xf numFmtId="6" fontId="34" fillId="0" borderId="0" xfId="0" applyNumberFormat="1" applyFont="1" applyFill="1" applyBorder="1" applyAlignment="1" applyProtection="1">
      <alignment horizontal="left"/>
      <protection locked="0"/>
    </xf>
    <xf numFmtId="0" fontId="0" fillId="0" borderId="0" xfId="0" applyBorder="1" applyAlignment="1" applyProtection="1">
      <protection locked="0"/>
    </xf>
    <xf numFmtId="0" fontId="21" fillId="0" borderId="0" xfId="0" applyFont="1" applyBorder="1" applyAlignment="1" applyProtection="1">
      <protection locked="0"/>
    </xf>
    <xf numFmtId="0" fontId="20" fillId="0" borderId="46" xfId="0" applyFont="1" applyFill="1" applyBorder="1" applyAlignment="1" applyProtection="1">
      <alignment horizontal="center"/>
      <protection locked="0"/>
    </xf>
    <xf numFmtId="0" fontId="20" fillId="29" borderId="46" xfId="0" applyFont="1" applyFill="1" applyBorder="1" applyAlignment="1" applyProtection="1">
      <alignment horizontal="center"/>
      <protection locked="0"/>
    </xf>
    <xf numFmtId="0" fontId="21" fillId="0" borderId="12" xfId="0" applyNumberFormat="1" applyFont="1" applyFill="1" applyBorder="1" applyAlignment="1" applyProtection="1">
      <alignment horizontal="center"/>
      <protection locked="0"/>
    </xf>
    <xf numFmtId="0" fontId="21" fillId="0" borderId="12" xfId="0" applyFont="1" applyFill="1" applyBorder="1" applyAlignment="1" applyProtection="1">
      <alignment horizontal="center"/>
      <protection locked="0"/>
    </xf>
    <xf numFmtId="0" fontId="21" fillId="0" borderId="12" xfId="0" applyFont="1" applyBorder="1" applyAlignment="1" applyProtection="1">
      <alignment horizontal="center"/>
      <protection locked="0"/>
    </xf>
    <xf numFmtId="0" fontId="21" fillId="0" borderId="19" xfId="0" applyFont="1" applyBorder="1" applyAlignment="1" applyProtection="1">
      <alignment horizontal="center"/>
      <protection locked="0"/>
    </xf>
    <xf numFmtId="6" fontId="21" fillId="0" borderId="12" xfId="0" applyNumberFormat="1" applyFont="1" applyFill="1" applyBorder="1" applyAlignment="1" applyProtection="1">
      <alignment horizontal="center"/>
      <protection locked="0"/>
    </xf>
    <xf numFmtId="0" fontId="22" fillId="0" borderId="0" xfId="0" applyFont="1" applyFill="1" applyBorder="1" applyAlignment="1" applyProtection="1">
      <alignment horizontal="right"/>
      <protection locked="0"/>
    </xf>
    <xf numFmtId="0" fontId="20" fillId="0" borderId="0" xfId="0" applyFont="1" applyFill="1" applyBorder="1" applyAlignment="1" applyProtection="1">
      <alignment horizontal="right"/>
      <protection locked="0"/>
    </xf>
    <xf numFmtId="0" fontId="21" fillId="0" borderId="10" xfId="0" applyFont="1" applyFill="1" applyBorder="1" applyProtection="1">
      <protection locked="0"/>
    </xf>
    <xf numFmtId="0" fontId="21" fillId="0" borderId="26" xfId="0" applyFont="1" applyFill="1" applyBorder="1" applyProtection="1">
      <protection locked="0"/>
    </xf>
    <xf numFmtId="0" fontId="21" fillId="0" borderId="32" xfId="0" applyFont="1" applyFill="1" applyBorder="1" applyProtection="1">
      <protection locked="0"/>
    </xf>
    <xf numFmtId="0" fontId="21" fillId="0" borderId="44" xfId="0" applyFont="1" applyFill="1" applyBorder="1" applyProtection="1">
      <protection locked="0"/>
    </xf>
    <xf numFmtId="0" fontId="20" fillId="0" borderId="44" xfId="0" applyFont="1" applyFill="1" applyBorder="1" applyProtection="1">
      <protection locked="0"/>
    </xf>
    <xf numFmtId="0" fontId="21" fillId="0" borderId="44" xfId="0" applyFont="1" applyBorder="1" applyProtection="1">
      <protection locked="0"/>
    </xf>
    <xf numFmtId="0" fontId="21" fillId="0" borderId="48" xfId="0" applyFont="1" applyBorder="1" applyProtection="1">
      <protection locked="0"/>
    </xf>
    <xf numFmtId="0" fontId="0" fillId="0" borderId="0" xfId="0" applyFill="1" applyProtection="1">
      <protection locked="0"/>
    </xf>
    <xf numFmtId="0" fontId="0" fillId="0" borderId="0" xfId="0" applyFill="1" applyBorder="1" applyProtection="1">
      <protection locked="0"/>
    </xf>
    <xf numFmtId="0" fontId="0" fillId="0" borderId="0" xfId="0" applyBorder="1" applyProtection="1">
      <protection locked="0"/>
    </xf>
    <xf numFmtId="0" fontId="0" fillId="0" borderId="0" xfId="0" applyProtection="1">
      <protection locked="0"/>
    </xf>
    <xf numFmtId="0" fontId="21" fillId="25" borderId="21" xfId="0" applyFont="1" applyFill="1" applyBorder="1" applyAlignment="1" applyProtection="1">
      <alignment horizontal="centerContinuous"/>
      <protection locked="0"/>
    </xf>
    <xf numFmtId="0" fontId="21" fillId="0" borderId="0" xfId="0" applyFont="1" applyBorder="1" applyAlignment="1" applyProtection="1">
      <alignment horizontal="left"/>
      <protection locked="0"/>
    </xf>
    <xf numFmtId="0" fontId="21" fillId="0" borderId="18" xfId="0" applyFont="1" applyBorder="1" applyAlignment="1" applyProtection="1">
      <alignment horizontal="left"/>
      <protection locked="0"/>
    </xf>
    <xf numFmtId="0" fontId="0" fillId="0" borderId="19" xfId="0" applyBorder="1" applyProtection="1">
      <protection locked="0"/>
    </xf>
    <xf numFmtId="0" fontId="0" fillId="0" borderId="0" xfId="0" quotePrefix="1" applyProtection="1">
      <protection locked="0"/>
    </xf>
    <xf numFmtId="2" fontId="21" fillId="0" borderId="19" xfId="0" applyNumberFormat="1" applyFont="1" applyBorder="1" applyAlignment="1" applyProtection="1">
      <alignment horizontal="left"/>
      <protection locked="0"/>
    </xf>
    <xf numFmtId="0" fontId="0" fillId="0" borderId="48" xfId="0" applyBorder="1" applyProtection="1">
      <protection locked="0"/>
    </xf>
    <xf numFmtId="0" fontId="23" fillId="0" borderId="0" xfId="0" applyFont="1" applyFill="1" applyBorder="1" applyProtection="1"/>
    <xf numFmtId="0" fontId="21" fillId="0" borderId="12" xfId="0" applyFont="1" applyFill="1" applyBorder="1" applyAlignment="1" applyProtection="1">
      <alignment horizontal="center"/>
    </xf>
    <xf numFmtId="2" fontId="21" fillId="0" borderId="12" xfId="0" applyNumberFormat="1" applyFont="1" applyFill="1" applyBorder="1" applyAlignment="1" applyProtection="1">
      <alignment horizontal="center"/>
    </xf>
    <xf numFmtId="0" fontId="0" fillId="0" borderId="46" xfId="0" applyFill="1" applyBorder="1" applyAlignment="1" applyProtection="1">
      <alignment horizontal="center"/>
    </xf>
    <xf numFmtId="0" fontId="21" fillId="0" borderId="0" xfId="0" applyFont="1" applyBorder="1" applyAlignment="1" applyProtection="1">
      <alignment horizontal="left"/>
    </xf>
    <xf numFmtId="2" fontId="21" fillId="0" borderId="0" xfId="0" applyNumberFormat="1" applyFont="1" applyBorder="1" applyAlignment="1" applyProtection="1">
      <alignment horizontal="left"/>
    </xf>
    <xf numFmtId="166" fontId="21" fillId="0" borderId="0" xfId="0" applyNumberFormat="1" applyFont="1" applyBorder="1" applyAlignment="1" applyProtection="1">
      <alignment horizontal="left"/>
    </xf>
    <xf numFmtId="0" fontId="21" fillId="0" borderId="32" xfId="0" applyFont="1" applyBorder="1" applyAlignment="1" applyProtection="1">
      <alignment horizontal="left"/>
    </xf>
    <xf numFmtId="0" fontId="20" fillId="0" borderId="10" xfId="0" applyFont="1" applyBorder="1" applyProtection="1"/>
    <xf numFmtId="0" fontId="23" fillId="0" borderId="0" xfId="0" applyFont="1" applyBorder="1" applyProtection="1"/>
    <xf numFmtId="0" fontId="21" fillId="0" borderId="0" xfId="0" applyFont="1" applyBorder="1" applyProtection="1"/>
    <xf numFmtId="6" fontId="21" fillId="0" borderId="0" xfId="0" applyNumberFormat="1" applyFont="1" applyBorder="1" applyAlignment="1" applyProtection="1">
      <alignment horizontal="left"/>
    </xf>
    <xf numFmtId="0" fontId="20" fillId="0" borderId="10" xfId="0" applyFont="1" applyFill="1" applyBorder="1" applyProtection="1"/>
    <xf numFmtId="0" fontId="21" fillId="0" borderId="10" xfId="0" applyFont="1" applyBorder="1" applyProtection="1"/>
    <xf numFmtId="0" fontId="21" fillId="0" borderId="0" xfId="0" applyNumberFormat="1" applyFont="1" applyBorder="1" applyAlignment="1" applyProtection="1">
      <alignment horizontal="left"/>
    </xf>
    <xf numFmtId="0" fontId="20" fillId="0" borderId="0" xfId="0" applyFont="1" applyBorder="1" applyAlignment="1" applyProtection="1">
      <alignment horizontal="left"/>
    </xf>
    <xf numFmtId="0" fontId="0" fillId="0" borderId="0" xfId="0" applyProtection="1"/>
    <xf numFmtId="0" fontId="20" fillId="0" borderId="26" xfId="0" applyFont="1" applyBorder="1" applyProtection="1"/>
    <xf numFmtId="0" fontId="20" fillId="0" borderId="32" xfId="0" applyFont="1" applyBorder="1" applyProtection="1"/>
    <xf numFmtId="0" fontId="38" fillId="0" borderId="12" xfId="0" applyNumberFormat="1" applyFont="1" applyFill="1" applyBorder="1" applyAlignment="1" applyProtection="1">
      <alignment horizontal="center"/>
    </xf>
    <xf numFmtId="0" fontId="38" fillId="0" borderId="12" xfId="0" applyFont="1" applyFill="1" applyBorder="1" applyAlignment="1" applyProtection="1">
      <alignment horizontal="center"/>
    </xf>
    <xf numFmtId="0" fontId="38" fillId="0" borderId="12" xfId="0" applyFont="1" applyBorder="1" applyAlignment="1" applyProtection="1">
      <alignment horizontal="center"/>
    </xf>
    <xf numFmtId="0" fontId="38" fillId="0" borderId="19" xfId="0" applyFont="1" applyBorder="1" applyAlignment="1" applyProtection="1">
      <alignment horizontal="center"/>
    </xf>
    <xf numFmtId="0" fontId="23" fillId="0" borderId="0" xfId="0" applyFont="1" applyFill="1" applyBorder="1" applyAlignment="1" applyProtection="1">
      <alignment horizontal="center"/>
    </xf>
    <xf numFmtId="0" fontId="21" fillId="0" borderId="12" xfId="0" applyNumberFormat="1" applyFont="1" applyFill="1" applyBorder="1" applyAlignment="1" applyProtection="1">
      <alignment horizontal="center"/>
    </xf>
    <xf numFmtId="0" fontId="21" fillId="0" borderId="12" xfId="0" applyNumberFormat="1" applyFont="1" applyBorder="1" applyAlignment="1" applyProtection="1">
      <alignment horizontal="center"/>
    </xf>
    <xf numFmtId="0" fontId="21" fillId="0" borderId="19" xfId="0" applyNumberFormat="1" applyFont="1" applyBorder="1" applyAlignment="1" applyProtection="1">
      <alignment horizontal="center"/>
    </xf>
    <xf numFmtId="165" fontId="20" fillId="0" borderId="38" xfId="28" applyNumberFormat="1" applyFont="1" applyBorder="1" applyAlignment="1">
      <alignment horizontal="center"/>
    </xf>
    <xf numFmtId="6" fontId="20" fillId="0" borderId="33" xfId="0" applyNumberFormat="1" applyFont="1" applyBorder="1" applyAlignment="1">
      <alignment horizontal="center"/>
    </xf>
    <xf numFmtId="0" fontId="21" fillId="0" borderId="19" xfId="0" applyFont="1" applyBorder="1" applyAlignment="1">
      <alignment horizontal="right"/>
    </xf>
    <xf numFmtId="5" fontId="21" fillId="0" borderId="0" xfId="0" applyNumberFormat="1" applyFont="1" applyFill="1" applyBorder="1" applyAlignment="1" applyProtection="1">
      <alignment horizontal="right"/>
      <protection locked="0"/>
    </xf>
    <xf numFmtId="0" fontId="37" fillId="0" borderId="0" xfId="0" applyFont="1" applyFill="1" applyAlignment="1">
      <alignment horizontal="left" vertical="center" wrapText="1"/>
    </xf>
    <xf numFmtId="165" fontId="20" fillId="27" borderId="34" xfId="28" applyNumberFormat="1" applyFont="1" applyFill="1" applyBorder="1" applyAlignment="1">
      <alignment horizontal="center" vertical="top" wrapText="1"/>
    </xf>
    <xf numFmtId="165" fontId="20" fillId="27" borderId="12" xfId="28" applyNumberFormat="1" applyFont="1" applyFill="1" applyBorder="1" applyAlignment="1">
      <alignment horizontal="center" vertical="top" wrapText="1"/>
    </xf>
    <xf numFmtId="165" fontId="20" fillId="27" borderId="11" xfId="28" applyNumberFormat="1" applyFont="1" applyFill="1" applyBorder="1" applyAlignment="1">
      <alignment horizontal="center" vertical="top" wrapText="1"/>
    </xf>
    <xf numFmtId="0" fontId="21" fillId="0" borderId="36" xfId="0" applyFont="1" applyBorder="1" applyAlignment="1">
      <alignment wrapText="1"/>
    </xf>
    <xf numFmtId="0" fontId="0" fillId="0" borderId="0" xfId="0" applyBorder="1" applyAlignment="1">
      <alignment wrapText="1"/>
    </xf>
    <xf numFmtId="0" fontId="0" fillId="0" borderId="40" xfId="0" applyBorder="1" applyAlignment="1">
      <alignment wrapText="1"/>
    </xf>
    <xf numFmtId="0" fontId="0" fillId="0" borderId="36" xfId="0" applyBorder="1" applyAlignment="1">
      <alignment wrapText="1"/>
    </xf>
    <xf numFmtId="0" fontId="21" fillId="0" borderId="36" xfId="0" applyFont="1" applyFill="1" applyBorder="1" applyAlignment="1">
      <alignment wrapText="1"/>
    </xf>
    <xf numFmtId="0" fontId="27" fillId="0" borderId="0" xfId="0" applyFont="1" applyFill="1" applyBorder="1" applyAlignment="1">
      <alignment wrapText="1"/>
    </xf>
    <xf numFmtId="0" fontId="27" fillId="0" borderId="36" xfId="0" applyFont="1" applyFill="1" applyBorder="1" applyAlignment="1">
      <alignment wrapText="1"/>
    </xf>
    <xf numFmtId="0" fontId="30" fillId="0" borderId="36" xfId="0" applyFont="1" applyFill="1" applyBorder="1" applyAlignment="1">
      <alignment horizontal="left" wrapText="1"/>
    </xf>
    <xf numFmtId="0" fontId="31" fillId="0" borderId="0" xfId="0" applyFont="1" applyFill="1" applyBorder="1" applyAlignment="1">
      <alignment wrapText="1"/>
    </xf>
    <xf numFmtId="0" fontId="31" fillId="0" borderId="40" xfId="0" applyFont="1" applyFill="1" applyBorder="1" applyAlignment="1">
      <alignment wrapText="1"/>
    </xf>
    <xf numFmtId="0" fontId="39" fillId="0" borderId="0" xfId="0" applyFont="1" applyAlignment="1">
      <alignment horizontal="center"/>
    </xf>
    <xf numFmtId="0" fontId="0" fillId="0" borderId="0" xfId="0" applyAlignment="1">
      <alignment wrapText="1"/>
    </xf>
    <xf numFmtId="0" fontId="40" fillId="0" borderId="18" xfId="0" applyFont="1" applyBorder="1" applyAlignment="1" applyProtection="1">
      <alignment horizontal="center" wrapText="1"/>
      <protection locked="0"/>
    </xf>
    <xf numFmtId="0" fontId="40" fillId="0" borderId="0" xfId="0" applyFont="1" applyBorder="1" applyAlignment="1" applyProtection="1">
      <alignment horizontal="center" wrapText="1"/>
      <protection locked="0"/>
    </xf>
    <xf numFmtId="0" fontId="40" fillId="0" borderId="18" xfId="0" applyFont="1" applyFill="1" applyBorder="1" applyAlignment="1" applyProtection="1">
      <alignment horizontal="center" wrapText="1"/>
      <protection locked="0"/>
    </xf>
    <xf numFmtId="0" fontId="40" fillId="0" borderId="32" xfId="0" applyFont="1" applyFill="1" applyBorder="1" applyAlignment="1" applyProtection="1">
      <alignment horizontal="center" wrapText="1"/>
      <protection locked="0"/>
    </xf>
    <xf numFmtId="0" fontId="40" fillId="0" borderId="0" xfId="0" applyFont="1" applyFill="1" applyBorder="1" applyAlignment="1" applyProtection="1">
      <alignment horizontal="center" wrapText="1"/>
      <protection locked="0"/>
    </xf>
    <xf numFmtId="0" fontId="20" fillId="25" borderId="20" xfId="0" applyFont="1" applyFill="1" applyBorder="1" applyAlignment="1" applyProtection="1">
      <alignment horizontal="centerContinuous"/>
    </xf>
    <xf numFmtId="0" fontId="21" fillId="25" borderId="23" xfId="0" applyFont="1" applyFill="1" applyBorder="1" applyAlignment="1" applyProtection="1">
      <alignment horizontal="centerContinuous"/>
    </xf>
    <xf numFmtId="0" fontId="21" fillId="25" borderId="21" xfId="0" applyFont="1" applyFill="1" applyBorder="1" applyAlignment="1" applyProtection="1">
      <alignment horizontal="centerContinuous"/>
    </xf>
    <xf numFmtId="0" fontId="35" fillId="0" borderId="19" xfId="0" applyFont="1" applyBorder="1" applyAlignment="1" applyProtection="1">
      <alignment horizontal="right"/>
    </xf>
    <xf numFmtId="0" fontId="21" fillId="0" borderId="32" xfId="0" applyFont="1" applyBorder="1" applyProtection="1"/>
    <xf numFmtId="0" fontId="21" fillId="0" borderId="32" xfId="0" applyFont="1" applyBorder="1" applyAlignment="1" applyProtection="1">
      <alignment horizontal="right"/>
    </xf>
    <xf numFmtId="0" fontId="21" fillId="0" borderId="48" xfId="0" applyFont="1" applyBorder="1" applyAlignment="1" applyProtection="1">
      <alignment horizontal="right"/>
    </xf>
    <xf numFmtId="0" fontId="41" fillId="0" borderId="33" xfId="0" applyFont="1" applyBorder="1" applyAlignment="1">
      <alignment horizontal="left" vertical="center" wrapText="1"/>
    </xf>
    <xf numFmtId="0" fontId="41" fillId="0" borderId="24" xfId="0" applyFont="1" applyBorder="1" applyAlignment="1">
      <alignment horizontal="left" vertical="center" wrapText="1"/>
    </xf>
    <xf numFmtId="0" fontId="41" fillId="0" borderId="13" xfId="0" applyFont="1" applyBorder="1" applyAlignment="1">
      <alignment horizontal="left" vertical="center" wrapText="1"/>
    </xf>
    <xf numFmtId="0" fontId="41" fillId="0" borderId="36" xfId="0" applyFont="1" applyBorder="1" applyAlignment="1">
      <alignment horizontal="left" vertical="center" wrapText="1"/>
    </xf>
    <xf numFmtId="0" fontId="41" fillId="0" borderId="0" xfId="0" applyFont="1" applyBorder="1" applyAlignment="1">
      <alignment horizontal="left" vertical="center" wrapText="1"/>
    </xf>
    <xf numFmtId="0" fontId="41" fillId="0" borderId="40" xfId="0" applyFont="1" applyBorder="1" applyAlignment="1">
      <alignment horizontal="left" vertical="center" wrapText="1"/>
    </xf>
    <xf numFmtId="0" fontId="41" fillId="0" borderId="38" xfId="0" applyFont="1" applyBorder="1" applyAlignment="1">
      <alignment horizontal="left" vertical="center" wrapText="1"/>
    </xf>
    <xf numFmtId="0" fontId="41" fillId="0" borderId="25" xfId="0" applyFont="1" applyBorder="1" applyAlignment="1">
      <alignment horizontal="left" vertical="center" wrapText="1"/>
    </xf>
    <xf numFmtId="0" fontId="41" fillId="0" borderId="14" xfId="0" applyFont="1" applyBorder="1" applyAlignment="1">
      <alignment horizontal="left" vertical="center" wrapText="1"/>
    </xf>
    <xf numFmtId="0" fontId="41" fillId="0" borderId="0" xfId="0" applyFont="1" applyBorder="1" applyAlignment="1">
      <alignment horizontal="left" vertical="center" wrapText="1"/>
    </xf>
    <xf numFmtId="0" fontId="21" fillId="0" borderId="19" xfId="0" applyFont="1" applyFill="1" applyBorder="1" applyAlignment="1" applyProtection="1">
      <alignment horizontal="right"/>
      <protection locked="0"/>
    </xf>
    <xf numFmtId="0" fontId="23" fillId="0" borderId="32" xfId="0" applyFont="1" applyBorder="1"/>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7">
    <dxf>
      <fill>
        <patternFill>
          <bgColor theme="6" tint="0.59996337778862885"/>
        </patternFill>
      </fill>
    </dxf>
    <dxf>
      <fill>
        <patternFill>
          <bgColor theme="6" tint="0.59996337778862885"/>
        </patternFill>
      </fill>
    </dxf>
    <dxf>
      <fill>
        <patternFill>
          <bgColor theme="0" tint="-0.24994659260841701"/>
        </patternFill>
      </fill>
    </dxf>
    <dxf>
      <fill>
        <patternFill>
          <bgColor theme="0" tint="-0.24994659260841701"/>
        </patternFill>
      </fill>
    </dxf>
    <dxf>
      <fill>
        <patternFill>
          <bgColor rgb="FFFFFF99"/>
        </patternFill>
      </fill>
    </dxf>
    <dxf>
      <fill>
        <patternFill>
          <bgColor theme="6" tint="0.59996337778862885"/>
        </patternFill>
      </fill>
    </dxf>
    <dxf>
      <fill>
        <patternFill>
          <bgColor theme="6" tint="0.59996337778862885"/>
        </patternFill>
      </fill>
    </dxf>
    <dxf>
      <fill>
        <patternFill>
          <bgColor theme="0" tint="-0.24994659260841701"/>
        </patternFill>
      </fill>
    </dxf>
    <dxf>
      <fill>
        <patternFill>
          <bgColor theme="6" tint="0.59996337778862885"/>
        </patternFill>
      </fill>
    </dxf>
    <dxf>
      <fill>
        <patternFill>
          <bgColor theme="6"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59996337778862885"/>
        </patternFill>
      </fill>
    </dxf>
    <dxf>
      <fill>
        <patternFill>
          <bgColor theme="0" tint="-0.24994659260841701"/>
        </patternFill>
      </fill>
    </dxf>
    <dxf>
      <fill>
        <patternFill>
          <bgColor theme="6" tint="0.59996337778862885"/>
        </patternFill>
      </fill>
    </dxf>
    <dxf>
      <fill>
        <patternFill>
          <bgColor theme="0" tint="-0.24994659260841701"/>
        </patternFill>
      </fill>
    </dxf>
    <dxf>
      <fill>
        <patternFill>
          <bgColor theme="0" tint="-0.24994659260841701"/>
        </patternFill>
      </fill>
    </dxf>
    <dxf>
      <fill>
        <patternFill>
          <bgColor theme="6" tint="0.59996337778862885"/>
        </patternFill>
      </fill>
    </dxf>
    <dxf>
      <fill>
        <patternFill>
          <bgColor theme="0" tint="-0.24994659260841701"/>
        </patternFill>
      </fill>
    </dxf>
    <dxf>
      <fill>
        <patternFill>
          <bgColor theme="0" tint="-0.24994659260841701"/>
        </patternFill>
      </fill>
    </dxf>
    <dxf>
      <fill>
        <patternFill>
          <bgColor theme="6" tint="0.59996337778862885"/>
        </patternFill>
      </fill>
    </dxf>
    <dxf>
      <fill>
        <patternFill>
          <bgColor theme="0" tint="-0.2499465926084170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Z%20Budget%20%20QAPE%20Sheet%20Overhaul/A-Z/Doco%20Non%20Feature/A-Z%20Documentary%20Non-Feature%20V2%202022-02-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pls read before starting)"/>
      <sheetName val="Cover"/>
      <sheetName val="Budget"/>
      <sheetName val="Summary"/>
      <sheetName val="QAPE_30%"/>
      <sheetName val="Season of a Series"/>
      <sheetName val="1. TRAVEL &amp; ACCOM'N"/>
      <sheetName val="7.Video"/>
      <sheetName val="2. DELIVERY"/>
      <sheetName val="12.EPK"/>
      <sheetName val="13.Mktg"/>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65"/>
  <sheetViews>
    <sheetView showZeros="0" tabSelected="1" zoomScaleNormal="100" zoomScaleSheetLayoutView="100" workbookViewId="0">
      <selection activeCell="L22" sqref="L22:L24"/>
    </sheetView>
  </sheetViews>
  <sheetFormatPr defaultColWidth="9.1796875" defaultRowHeight="12" x14ac:dyDescent="0.3"/>
  <cols>
    <col min="1" max="1" width="28.453125" style="1" customWidth="1"/>
    <col min="2" max="2" width="19.7265625" style="13" customWidth="1"/>
    <col min="3" max="3" width="14.7265625" style="1" customWidth="1"/>
    <col min="4" max="4" width="1" style="1" customWidth="1"/>
    <col min="5" max="5" width="14.7265625" style="1" customWidth="1"/>
    <col min="6" max="6" width="1" style="1" customWidth="1"/>
    <col min="7" max="7" width="14.7265625" style="1" customWidth="1"/>
    <col min="8" max="8" width="1" style="1" customWidth="1"/>
    <col min="9" max="9" width="14.7265625" style="1" customWidth="1"/>
    <col min="10" max="10" width="1.1796875" style="1" customWidth="1"/>
    <col min="11" max="11" width="9.1796875" style="31"/>
    <col min="12" max="12" width="26" style="31" customWidth="1"/>
    <col min="13" max="14" width="9.1796875" style="31"/>
    <col min="15" max="15" width="30.453125" style="31" customWidth="1"/>
    <col min="16" max="18" width="9.1796875" style="31" customWidth="1"/>
    <col min="19" max="57" width="9.1796875" style="31"/>
    <col min="58" max="16384" width="9.1796875" style="1"/>
  </cols>
  <sheetData>
    <row r="1" spans="1:57" x14ac:dyDescent="0.3">
      <c r="A1" s="46"/>
      <c r="B1" s="47"/>
      <c r="C1" s="47"/>
      <c r="D1" s="47"/>
      <c r="E1" s="47"/>
      <c r="F1" s="47"/>
      <c r="G1" s="47"/>
      <c r="H1" s="47"/>
      <c r="I1" s="48"/>
      <c r="J1" s="47"/>
    </row>
    <row r="2" spans="1:57" ht="15.5" x14ac:dyDescent="0.35">
      <c r="A2" s="89" t="s">
        <v>173</v>
      </c>
      <c r="B2" s="40"/>
      <c r="C2" s="40"/>
      <c r="D2" s="40"/>
      <c r="E2" s="40"/>
      <c r="F2" s="40"/>
      <c r="G2" s="40"/>
      <c r="H2" s="40"/>
      <c r="I2" s="43"/>
      <c r="J2" s="40"/>
    </row>
    <row r="3" spans="1:57" ht="12.5" thickBot="1" x14ac:dyDescent="0.35">
      <c r="A3" s="49"/>
      <c r="B3" s="50"/>
      <c r="C3" s="50"/>
      <c r="D3" s="50"/>
      <c r="E3" s="50"/>
      <c r="F3" s="50"/>
      <c r="G3" s="50"/>
      <c r="H3" s="50"/>
      <c r="I3" s="51"/>
      <c r="J3" s="50"/>
    </row>
    <row r="4" spans="1:57" hidden="1" thickBot="1" x14ac:dyDescent="0.3">
      <c r="A4" s="70"/>
      <c r="B4" s="1"/>
      <c r="C4" s="16"/>
      <c r="J4" s="2"/>
    </row>
    <row r="5" spans="1:57" s="2" customFormat="1" ht="12.5" hidden="1" thickBot="1" x14ac:dyDescent="0.35">
      <c r="B5" s="15"/>
      <c r="E5" s="2" t="s">
        <v>82</v>
      </c>
      <c r="J5" s="1"/>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row>
    <row r="6" spans="1:57" s="2" customFormat="1" x14ac:dyDescent="0.3">
      <c r="B6" s="15"/>
      <c r="J6" s="1"/>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row>
    <row r="7" spans="1:57" s="2" customFormat="1" x14ac:dyDescent="0.3">
      <c r="A7" s="82" t="s">
        <v>106</v>
      </c>
      <c r="B7" s="77"/>
      <c r="E7" s="127" t="str">
        <f>IF(B7="","Enter project TITLE in B7","")</f>
        <v>Enter project TITLE in B7</v>
      </c>
      <c r="J7" s="1"/>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row>
    <row r="8" spans="1:57" s="2" customFormat="1" x14ac:dyDescent="0.3">
      <c r="A8" s="82"/>
      <c r="B8" s="77"/>
      <c r="E8" s="127"/>
      <c r="J8" s="1"/>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row>
    <row r="9" spans="1:57" s="2" customFormat="1" x14ac:dyDescent="0.3">
      <c r="A9" s="82" t="s">
        <v>159</v>
      </c>
      <c r="B9" s="77"/>
      <c r="E9" s="127" t="str">
        <f>IF(B9="","Select if CO-PRODUCTION from drop down list in B8","")</f>
        <v>Select if CO-PRODUCTION from drop down list in B8</v>
      </c>
      <c r="J9" s="1"/>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row>
    <row r="10" spans="1:57" s="2" customFormat="1" x14ac:dyDescent="0.3">
      <c r="A10" s="82"/>
      <c r="B10" s="77"/>
      <c r="E10" s="127"/>
      <c r="J10" s="1"/>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row>
    <row r="11" spans="1:57" s="2" customFormat="1" x14ac:dyDescent="0.3">
      <c r="A11" s="82" t="s">
        <v>105</v>
      </c>
      <c r="B11" s="77"/>
      <c r="E11" s="127" t="str">
        <f>IF(B11="","Choose FORMAT from dropdown list in B9","")</f>
        <v>Choose FORMAT from dropdown list in B9</v>
      </c>
      <c r="J11" s="1"/>
      <c r="K11" s="37"/>
      <c r="L11" s="37" t="s">
        <v>82</v>
      </c>
      <c r="M11" s="37"/>
      <c r="N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row>
    <row r="12" spans="1:57" s="2" customFormat="1" x14ac:dyDescent="0.3">
      <c r="A12" s="82"/>
      <c r="B12" s="77"/>
      <c r="E12" s="127"/>
      <c r="J12" s="1"/>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row>
    <row r="13" spans="1:57" s="2" customFormat="1" x14ac:dyDescent="0.3">
      <c r="A13" s="170" t="str">
        <f>IF(ISNUMBER(SEARCH("series",$B$11)),"Season number:","")</f>
        <v/>
      </c>
      <c r="B13" s="173"/>
      <c r="C13" s="37"/>
      <c r="D13" s="37"/>
      <c r="E13" s="171" t="str">
        <f>IF(ISNUMBER(SEARCH("series",$B$11)),"Select which SEASON of the SERIES to which this application pertains","")</f>
        <v/>
      </c>
      <c r="F13" s="37"/>
      <c r="G13" s="37"/>
      <c r="H13" s="37"/>
      <c r="I13" s="37"/>
      <c r="J13" s="31"/>
      <c r="K13" s="21"/>
      <c r="L13" s="37"/>
      <c r="M13" s="37"/>
      <c r="N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row>
    <row r="14" spans="1:57" s="2" customFormat="1" ht="11.5" x14ac:dyDescent="0.25">
      <c r="A14" s="82"/>
      <c r="B14" s="127" t="str">
        <f>IF(ISNUMBER(SEARCH("series",$B$11)),"You MUST complete Worksheet (b)","")</f>
        <v/>
      </c>
      <c r="J14" s="1"/>
      <c r="K14" s="37"/>
      <c r="L14" s="37"/>
      <c r="M14" s="37"/>
      <c r="N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row>
    <row r="15" spans="1:57" s="2" customFormat="1" thickBot="1" x14ac:dyDescent="0.3">
      <c r="A15" s="82"/>
      <c r="B15" s="127"/>
      <c r="J15" s="1"/>
      <c r="K15" s="37"/>
      <c r="L15" s="37"/>
      <c r="M15" s="37"/>
      <c r="N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row>
    <row r="16" spans="1:57" x14ac:dyDescent="0.3">
      <c r="A16" s="262">
        <f>C120</f>
        <v>0</v>
      </c>
      <c r="B16" s="17" t="s">
        <v>176</v>
      </c>
      <c r="D16" s="18"/>
      <c r="E16" s="18"/>
      <c r="F16" s="18"/>
      <c r="G16" s="18"/>
      <c r="H16" s="18"/>
    </row>
    <row r="17" spans="1:57" ht="12.5" thickBot="1" x14ac:dyDescent="0.35">
      <c r="A17" s="261">
        <f>IF(ISNUMBER(SEARCH("docu",$B$11)),"N/A",SUM(C120*20%))</f>
        <v>0</v>
      </c>
      <c r="B17" s="19" t="s">
        <v>94</v>
      </c>
      <c r="C17" s="6" t="s">
        <v>70</v>
      </c>
      <c r="D17" s="6"/>
      <c r="E17" s="6" t="s">
        <v>50</v>
      </c>
      <c r="F17" s="6"/>
      <c r="G17" s="6" t="s">
        <v>51</v>
      </c>
      <c r="H17" s="6"/>
      <c r="I17" s="6" t="s">
        <v>55</v>
      </c>
      <c r="J17" s="6"/>
      <c r="L17" s="184"/>
    </row>
    <row r="18" spans="1:57" thickBot="1" x14ac:dyDescent="0.3">
      <c r="A18" s="6"/>
      <c r="B18" s="18"/>
      <c r="C18" s="6"/>
      <c r="D18" s="6"/>
      <c r="E18" s="6"/>
      <c r="F18" s="6"/>
      <c r="G18" s="6"/>
      <c r="H18" s="6"/>
      <c r="I18" s="6"/>
      <c r="J18" s="6"/>
      <c r="L18" s="265"/>
      <c r="O18" s="38"/>
      <c r="P18" s="38"/>
    </row>
    <row r="19" spans="1:57" s="7" customFormat="1" ht="11.5" x14ac:dyDescent="0.25">
      <c r="A19" s="93" t="s">
        <v>71</v>
      </c>
      <c r="B19" s="94" t="s">
        <v>72</v>
      </c>
      <c r="C19" s="95" t="s">
        <v>83</v>
      </c>
      <c r="D19" s="96"/>
      <c r="E19" s="266" t="str">
        <f>IF($B$9="YES","FOREIGN CO-PRODUCER EXPENDITURE (note below)","PLEASE IGNORE COLUMN")</f>
        <v>PLEASE IGNORE COLUMN</v>
      </c>
      <c r="F19" s="96"/>
      <c r="G19" s="97" t="s">
        <v>52</v>
      </c>
      <c r="H19" s="96"/>
      <c r="I19" s="95" t="s">
        <v>82</v>
      </c>
      <c r="J19" s="98"/>
      <c r="K19" s="38"/>
      <c r="L19" s="265"/>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row>
    <row r="20" spans="1:57" s="7" customFormat="1" ht="12.75" customHeight="1" x14ac:dyDescent="0.25">
      <c r="A20" s="99"/>
      <c r="B20" s="8" t="s">
        <v>74</v>
      </c>
      <c r="C20" s="9" t="s">
        <v>81</v>
      </c>
      <c r="D20" s="20"/>
      <c r="E20" s="267"/>
      <c r="F20" s="20"/>
      <c r="G20" s="44" t="s">
        <v>53</v>
      </c>
      <c r="H20" s="20"/>
      <c r="I20" s="9" t="s">
        <v>73</v>
      </c>
      <c r="J20" s="100"/>
      <c r="K20" s="38"/>
      <c r="L20" s="265"/>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row>
    <row r="21" spans="1:57" s="7" customFormat="1" ht="12.75" customHeight="1" x14ac:dyDescent="0.25">
      <c r="A21" s="99"/>
      <c r="B21" s="8" t="s">
        <v>23</v>
      </c>
      <c r="C21" s="9" t="s">
        <v>21</v>
      </c>
      <c r="D21" s="20"/>
      <c r="E21" s="267"/>
      <c r="F21" s="20"/>
      <c r="G21" s="44" t="s">
        <v>97</v>
      </c>
      <c r="H21" s="20"/>
      <c r="I21" s="9" t="s">
        <v>22</v>
      </c>
      <c r="J21" s="100"/>
      <c r="K21" s="38"/>
      <c r="L21" s="31"/>
      <c r="M21" s="38"/>
      <c r="N21" s="38"/>
      <c r="O21" s="31"/>
      <c r="P21" s="31"/>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row>
    <row r="22" spans="1:57" s="7" customFormat="1" ht="13.5" customHeight="1" thickBot="1" x14ac:dyDescent="0.3">
      <c r="A22" s="101"/>
      <c r="B22" s="10"/>
      <c r="C22" s="5"/>
      <c r="D22" s="11"/>
      <c r="E22" s="268"/>
      <c r="F22" s="11"/>
      <c r="G22" s="45"/>
      <c r="H22" s="11"/>
      <c r="I22" s="12" t="s">
        <v>82</v>
      </c>
      <c r="J22" s="102"/>
      <c r="K22" s="38"/>
      <c r="L22" s="265"/>
      <c r="M22" s="38"/>
      <c r="N22" s="38"/>
      <c r="O22" s="31"/>
      <c r="P22" s="31"/>
      <c r="Q22" s="31"/>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row>
    <row r="23" spans="1:57" x14ac:dyDescent="0.3">
      <c r="A23" s="82" t="s">
        <v>116</v>
      </c>
      <c r="B23" s="71"/>
      <c r="C23" s="58">
        <v>0</v>
      </c>
      <c r="D23" s="22"/>
      <c r="E23" s="59">
        <v>0</v>
      </c>
      <c r="F23" s="62"/>
      <c r="G23" s="59">
        <v>0</v>
      </c>
      <c r="H23" s="22"/>
      <c r="I23" s="3">
        <f t="shared" ref="I23:I28" si="0">SUM(C23-E23-G23)</f>
        <v>0</v>
      </c>
      <c r="J23" s="22"/>
      <c r="L23" s="265"/>
    </row>
    <row r="24" spans="1:57" x14ac:dyDescent="0.3">
      <c r="A24" s="82" t="s">
        <v>117</v>
      </c>
      <c r="B24" s="71"/>
      <c r="C24" s="58">
        <v>0</v>
      </c>
      <c r="D24" s="22"/>
      <c r="E24" s="59">
        <v>0</v>
      </c>
      <c r="F24" s="62"/>
      <c r="G24" s="59">
        <v>0</v>
      </c>
      <c r="H24" s="22"/>
      <c r="I24" s="3">
        <f t="shared" si="0"/>
        <v>0</v>
      </c>
      <c r="J24" s="22"/>
      <c r="L24" s="265"/>
    </row>
    <row r="25" spans="1:57" x14ac:dyDescent="0.3">
      <c r="A25" s="82" t="s">
        <v>24</v>
      </c>
      <c r="B25" s="72"/>
      <c r="C25" s="58">
        <v>0</v>
      </c>
      <c r="D25" s="22"/>
      <c r="E25" s="59">
        <v>0</v>
      </c>
      <c r="F25" s="62"/>
      <c r="G25" s="59">
        <v>0</v>
      </c>
      <c r="H25" s="22"/>
      <c r="I25" s="3">
        <f t="shared" si="0"/>
        <v>0</v>
      </c>
      <c r="J25" s="22"/>
    </row>
    <row r="26" spans="1:57" x14ac:dyDescent="0.3">
      <c r="A26" s="82" t="s">
        <v>25</v>
      </c>
      <c r="B26" s="72" t="s">
        <v>82</v>
      </c>
      <c r="C26" s="58">
        <v>0</v>
      </c>
      <c r="D26" s="22"/>
      <c r="E26" s="59">
        <v>0</v>
      </c>
      <c r="F26" s="62"/>
      <c r="G26" s="59">
        <v>0</v>
      </c>
      <c r="H26" s="22"/>
      <c r="I26" s="3">
        <f t="shared" si="0"/>
        <v>0</v>
      </c>
      <c r="J26" s="22"/>
      <c r="L26" s="185"/>
    </row>
    <row r="27" spans="1:57" x14ac:dyDescent="0.3">
      <c r="A27" s="82" t="s">
        <v>3</v>
      </c>
      <c r="B27" s="72"/>
      <c r="C27" s="58">
        <v>0</v>
      </c>
      <c r="D27" s="22"/>
      <c r="E27" s="59">
        <v>0</v>
      </c>
      <c r="F27" s="62"/>
      <c r="G27" s="59">
        <v>0</v>
      </c>
      <c r="H27" s="22"/>
      <c r="I27" s="3">
        <f t="shared" si="0"/>
        <v>0</v>
      </c>
      <c r="J27" s="22"/>
    </row>
    <row r="28" spans="1:57" x14ac:dyDescent="0.3">
      <c r="A28" s="82" t="s">
        <v>26</v>
      </c>
      <c r="B28" s="73"/>
      <c r="C28" s="58">
        <v>0</v>
      </c>
      <c r="D28" s="22"/>
      <c r="E28" s="59">
        <v>0</v>
      </c>
      <c r="F28" s="62"/>
      <c r="G28" s="59">
        <v>0</v>
      </c>
      <c r="H28" s="22"/>
      <c r="I28" s="3">
        <f t="shared" si="0"/>
        <v>0</v>
      </c>
      <c r="J28" s="22"/>
    </row>
    <row r="29" spans="1:57" thickBot="1" x14ac:dyDescent="0.3">
      <c r="A29" s="83" t="s">
        <v>27</v>
      </c>
      <c r="B29" s="137" t="e">
        <f>IF(ISNUMBER(SEARCH("docu",$B$11)),"N/A", SUM(I29/A16))</f>
        <v>#DIV/0!</v>
      </c>
      <c r="C29" s="141">
        <f>SUM(C23:C28)</f>
        <v>0</v>
      </c>
      <c r="D29" s="142"/>
      <c r="E29" s="141">
        <f>SUM(E23:E28)</f>
        <v>0</v>
      </c>
      <c r="F29" s="142"/>
      <c r="G29" s="141">
        <f>SUM(G23:G28)</f>
        <v>0</v>
      </c>
      <c r="H29" s="24"/>
      <c r="I29" s="23">
        <f>SUM(I23:I28)</f>
        <v>0</v>
      </c>
      <c r="J29" s="24"/>
    </row>
    <row r="30" spans="1:57" ht="12.5" thickTop="1" x14ac:dyDescent="0.3">
      <c r="A30" s="82" t="s">
        <v>8</v>
      </c>
      <c r="B30" s="72" t="s">
        <v>82</v>
      </c>
      <c r="C30" s="58">
        <v>0</v>
      </c>
      <c r="D30" s="22"/>
      <c r="E30" s="59">
        <v>0</v>
      </c>
      <c r="F30" s="62"/>
      <c r="G30" s="59">
        <v>0</v>
      </c>
      <c r="H30" s="22"/>
      <c r="I30" s="3">
        <f t="shared" ref="I30:I50" si="1">SUM(C30-E30-G30)</f>
        <v>0</v>
      </c>
      <c r="J30" s="22"/>
    </row>
    <row r="31" spans="1:57" x14ac:dyDescent="0.3">
      <c r="A31" s="82" t="s">
        <v>9</v>
      </c>
      <c r="B31" s="72"/>
      <c r="C31" s="58">
        <v>0</v>
      </c>
      <c r="D31" s="22"/>
      <c r="E31" s="59">
        <v>0</v>
      </c>
      <c r="F31" s="62"/>
      <c r="G31" s="59">
        <v>0</v>
      </c>
      <c r="H31" s="22"/>
      <c r="I31" s="3">
        <f t="shared" si="1"/>
        <v>0</v>
      </c>
      <c r="J31" s="22"/>
    </row>
    <row r="32" spans="1:57" x14ac:dyDescent="0.3">
      <c r="A32" s="82" t="s">
        <v>10</v>
      </c>
      <c r="B32" s="72"/>
      <c r="C32" s="58">
        <v>0</v>
      </c>
      <c r="D32" s="22"/>
      <c r="E32" s="59">
        <v>0</v>
      </c>
      <c r="F32" s="62"/>
      <c r="G32" s="59">
        <v>0</v>
      </c>
      <c r="H32" s="22"/>
      <c r="I32" s="3">
        <f t="shared" si="1"/>
        <v>0</v>
      </c>
      <c r="J32" s="22"/>
    </row>
    <row r="33" spans="1:10" x14ac:dyDescent="0.3">
      <c r="A33" s="82" t="s">
        <v>118</v>
      </c>
      <c r="B33" s="72"/>
      <c r="C33" s="58">
        <v>0</v>
      </c>
      <c r="D33" s="22"/>
      <c r="E33" s="59">
        <v>0</v>
      </c>
      <c r="F33" s="62"/>
      <c r="G33" s="59">
        <v>0</v>
      </c>
      <c r="H33" s="22"/>
      <c r="I33" s="3">
        <f t="shared" si="1"/>
        <v>0</v>
      </c>
      <c r="J33" s="22"/>
    </row>
    <row r="34" spans="1:10" x14ac:dyDescent="0.3">
      <c r="A34" s="82" t="s">
        <v>119</v>
      </c>
      <c r="B34" s="72"/>
      <c r="C34" s="58">
        <v>0</v>
      </c>
      <c r="D34" s="22"/>
      <c r="E34" s="59">
        <v>0</v>
      </c>
      <c r="F34" s="62"/>
      <c r="G34" s="59">
        <v>0</v>
      </c>
      <c r="H34" s="22"/>
      <c r="I34" s="3">
        <f t="shared" si="1"/>
        <v>0</v>
      </c>
      <c r="J34" s="22"/>
    </row>
    <row r="35" spans="1:10" x14ac:dyDescent="0.3">
      <c r="A35" s="82" t="s">
        <v>120</v>
      </c>
      <c r="B35" s="72"/>
      <c r="C35" s="58">
        <v>0</v>
      </c>
      <c r="D35" s="22"/>
      <c r="E35" s="59">
        <v>0</v>
      </c>
      <c r="F35" s="62"/>
      <c r="G35" s="59">
        <v>0</v>
      </c>
      <c r="H35" s="22"/>
      <c r="I35" s="3">
        <f t="shared" si="1"/>
        <v>0</v>
      </c>
      <c r="J35" s="22"/>
    </row>
    <row r="36" spans="1:10" x14ac:dyDescent="0.3">
      <c r="A36" s="82" t="s">
        <v>121</v>
      </c>
      <c r="B36" s="72"/>
      <c r="C36" s="58">
        <v>0</v>
      </c>
      <c r="D36" s="22"/>
      <c r="E36" s="59">
        <v>0</v>
      </c>
      <c r="F36" s="62"/>
      <c r="G36" s="59">
        <v>0</v>
      </c>
      <c r="H36" s="22"/>
      <c r="I36" s="3">
        <f t="shared" si="1"/>
        <v>0</v>
      </c>
      <c r="J36" s="22"/>
    </row>
    <row r="37" spans="1:10" x14ac:dyDescent="0.3">
      <c r="A37" s="82" t="s">
        <v>122</v>
      </c>
      <c r="B37" s="72"/>
      <c r="C37" s="58">
        <v>0</v>
      </c>
      <c r="D37" s="22"/>
      <c r="E37" s="59">
        <v>0</v>
      </c>
      <c r="F37" s="62"/>
      <c r="G37" s="59">
        <v>0</v>
      </c>
      <c r="H37" s="22"/>
      <c r="I37" s="3">
        <f t="shared" si="1"/>
        <v>0</v>
      </c>
      <c r="J37" s="22"/>
    </row>
    <row r="38" spans="1:10" x14ac:dyDescent="0.3">
      <c r="A38" s="82" t="s">
        <v>123</v>
      </c>
      <c r="B38" s="72"/>
      <c r="C38" s="58">
        <v>0</v>
      </c>
      <c r="D38" s="22"/>
      <c r="E38" s="59">
        <v>0</v>
      </c>
      <c r="F38" s="62"/>
      <c r="G38" s="59">
        <v>0</v>
      </c>
      <c r="H38" s="22"/>
      <c r="I38" s="3">
        <f t="shared" si="1"/>
        <v>0</v>
      </c>
      <c r="J38" s="22"/>
    </row>
    <row r="39" spans="1:10" x14ac:dyDescent="0.3">
      <c r="A39" s="82" t="s">
        <v>124</v>
      </c>
      <c r="B39" s="72"/>
      <c r="C39" s="58">
        <v>0</v>
      </c>
      <c r="D39" s="22"/>
      <c r="E39" s="59">
        <v>0</v>
      </c>
      <c r="F39" s="62"/>
      <c r="G39" s="59">
        <v>0</v>
      </c>
      <c r="H39" s="22"/>
      <c r="I39" s="3">
        <f t="shared" si="1"/>
        <v>0</v>
      </c>
      <c r="J39" s="22"/>
    </row>
    <row r="40" spans="1:10" x14ac:dyDescent="0.3">
      <c r="A40" s="82" t="s">
        <v>11</v>
      </c>
      <c r="B40" s="72"/>
      <c r="C40" s="58">
        <v>0</v>
      </c>
      <c r="D40" s="22"/>
      <c r="E40" s="59">
        <v>0</v>
      </c>
      <c r="F40" s="62"/>
      <c r="G40" s="59">
        <v>0</v>
      </c>
      <c r="H40" s="22"/>
      <c r="I40" s="3">
        <f t="shared" si="1"/>
        <v>0</v>
      </c>
      <c r="J40" s="22"/>
    </row>
    <row r="41" spans="1:10" x14ac:dyDescent="0.3">
      <c r="A41" s="82" t="s">
        <v>12</v>
      </c>
      <c r="B41" s="72"/>
      <c r="C41" s="58">
        <v>0</v>
      </c>
      <c r="D41" s="22"/>
      <c r="E41" s="59">
        <v>0</v>
      </c>
      <c r="F41" s="62"/>
      <c r="G41" s="59">
        <v>0</v>
      </c>
      <c r="H41" s="22"/>
      <c r="I41" s="3">
        <f t="shared" si="1"/>
        <v>0</v>
      </c>
      <c r="J41" s="22"/>
    </row>
    <row r="42" spans="1:10" x14ac:dyDescent="0.3">
      <c r="A42" s="82" t="s">
        <v>13</v>
      </c>
      <c r="B42" s="72"/>
      <c r="C42" s="58">
        <v>0</v>
      </c>
      <c r="D42" s="22"/>
      <c r="E42" s="59">
        <v>0</v>
      </c>
      <c r="F42" s="62"/>
      <c r="G42" s="59">
        <v>0</v>
      </c>
      <c r="H42" s="22"/>
      <c r="I42" s="3">
        <f t="shared" si="1"/>
        <v>0</v>
      </c>
      <c r="J42" s="22"/>
    </row>
    <row r="43" spans="1:10" x14ac:dyDescent="0.3">
      <c r="A43" s="82" t="s">
        <v>28</v>
      </c>
      <c r="B43" s="72"/>
      <c r="C43" s="58">
        <v>0</v>
      </c>
      <c r="D43" s="22"/>
      <c r="E43" s="59">
        <v>0</v>
      </c>
      <c r="F43" s="62"/>
      <c r="G43" s="59">
        <v>0</v>
      </c>
      <c r="H43" s="22"/>
      <c r="I43" s="3">
        <f t="shared" si="1"/>
        <v>0</v>
      </c>
      <c r="J43" s="22"/>
    </row>
    <row r="44" spans="1:10" x14ac:dyDescent="0.3">
      <c r="A44" s="82" t="s">
        <v>125</v>
      </c>
      <c r="B44" s="72"/>
      <c r="C44" s="58">
        <v>0</v>
      </c>
      <c r="D44" s="22"/>
      <c r="E44" s="59">
        <v>0</v>
      </c>
      <c r="F44" s="62"/>
      <c r="G44" s="59">
        <v>0</v>
      </c>
      <c r="H44" s="22"/>
      <c r="I44" s="3">
        <f t="shared" si="1"/>
        <v>0</v>
      </c>
      <c r="J44" s="22"/>
    </row>
    <row r="45" spans="1:10" x14ac:dyDescent="0.3">
      <c r="A45" s="82" t="s">
        <v>126</v>
      </c>
      <c r="B45" s="72"/>
      <c r="C45" s="58">
        <v>0</v>
      </c>
      <c r="D45" s="22"/>
      <c r="E45" s="59">
        <v>0</v>
      </c>
      <c r="F45" s="62"/>
      <c r="G45" s="59">
        <v>0</v>
      </c>
      <c r="H45" s="22"/>
      <c r="I45" s="3">
        <f t="shared" si="1"/>
        <v>0</v>
      </c>
      <c r="J45" s="22"/>
    </row>
    <row r="46" spans="1:10" x14ac:dyDescent="0.3">
      <c r="A46" s="82" t="s">
        <v>14</v>
      </c>
      <c r="B46" s="72"/>
      <c r="C46" s="58">
        <v>0</v>
      </c>
      <c r="D46" s="22"/>
      <c r="E46" s="59">
        <v>0</v>
      </c>
      <c r="F46" s="62"/>
      <c r="G46" s="59">
        <v>0</v>
      </c>
      <c r="H46" s="22"/>
      <c r="I46" s="3">
        <f t="shared" si="1"/>
        <v>0</v>
      </c>
      <c r="J46" s="22"/>
    </row>
    <row r="47" spans="1:10" x14ac:dyDescent="0.3">
      <c r="A47" s="82" t="s">
        <v>15</v>
      </c>
      <c r="B47" s="72"/>
      <c r="C47" s="58">
        <v>0</v>
      </c>
      <c r="D47" s="22"/>
      <c r="E47" s="59">
        <v>0</v>
      </c>
      <c r="F47" s="62"/>
      <c r="G47" s="59">
        <v>0</v>
      </c>
      <c r="H47" s="22"/>
      <c r="I47" s="3">
        <f t="shared" si="1"/>
        <v>0</v>
      </c>
      <c r="J47" s="22"/>
    </row>
    <row r="48" spans="1:10" x14ac:dyDescent="0.3">
      <c r="A48" s="82" t="s">
        <v>16</v>
      </c>
      <c r="B48" s="72"/>
      <c r="C48" s="58">
        <v>0</v>
      </c>
      <c r="D48" s="22"/>
      <c r="E48" s="59">
        <v>0</v>
      </c>
      <c r="F48" s="62"/>
      <c r="G48" s="59">
        <v>0</v>
      </c>
      <c r="H48" s="22"/>
      <c r="I48" s="3">
        <f t="shared" si="1"/>
        <v>0</v>
      </c>
      <c r="J48" s="22"/>
    </row>
    <row r="49" spans="1:10" x14ac:dyDescent="0.3">
      <c r="A49" s="82" t="s">
        <v>17</v>
      </c>
      <c r="B49" s="72"/>
      <c r="C49" s="58">
        <v>0</v>
      </c>
      <c r="D49" s="22"/>
      <c r="E49" s="59">
        <v>0</v>
      </c>
      <c r="F49" s="62"/>
      <c r="G49" s="59">
        <v>0</v>
      </c>
      <c r="H49" s="22"/>
      <c r="I49" s="3">
        <f t="shared" si="1"/>
        <v>0</v>
      </c>
      <c r="J49" s="22"/>
    </row>
    <row r="50" spans="1:10" x14ac:dyDescent="0.3">
      <c r="A50" s="82" t="s">
        <v>46</v>
      </c>
      <c r="B50" s="72"/>
      <c r="C50" s="58">
        <v>0</v>
      </c>
      <c r="D50" s="22"/>
      <c r="E50" s="59">
        <v>0</v>
      </c>
      <c r="F50" s="62"/>
      <c r="G50" s="59">
        <v>0</v>
      </c>
      <c r="H50" s="22"/>
      <c r="I50" s="3">
        <f t="shared" si="1"/>
        <v>0</v>
      </c>
      <c r="J50" s="22"/>
    </row>
    <row r="51" spans="1:10" thickBot="1" x14ac:dyDescent="0.3">
      <c r="A51" s="83" t="s">
        <v>127</v>
      </c>
      <c r="B51" s="74"/>
      <c r="C51" s="138">
        <f>SUM(C30:C50)</f>
        <v>0</v>
      </c>
      <c r="D51" s="139"/>
      <c r="E51" s="140">
        <f>SUM(E30:E50)</f>
        <v>0</v>
      </c>
      <c r="F51" s="139"/>
      <c r="G51" s="140">
        <f>SUM(G30:G50)</f>
        <v>0</v>
      </c>
      <c r="H51" s="25"/>
      <c r="I51" s="140">
        <f>SUM(I30:I50)</f>
        <v>0</v>
      </c>
      <c r="J51" s="25"/>
    </row>
    <row r="52" spans="1:10" thickTop="1" x14ac:dyDescent="0.25">
      <c r="A52" s="84" t="s">
        <v>84</v>
      </c>
      <c r="B52" s="75"/>
      <c r="C52" s="58">
        <v>0</v>
      </c>
      <c r="D52" s="22"/>
      <c r="E52" s="59">
        <v>0</v>
      </c>
      <c r="F52" s="62"/>
      <c r="G52" s="59">
        <v>0</v>
      </c>
      <c r="H52" s="22"/>
      <c r="I52" s="3">
        <f t="shared" ref="I52:I81" si="2">SUM(C52-E52-G52)</f>
        <v>0</v>
      </c>
      <c r="J52" s="22"/>
    </row>
    <row r="53" spans="1:10" x14ac:dyDescent="0.3">
      <c r="A53" s="82" t="s">
        <v>85</v>
      </c>
      <c r="B53" s="72"/>
      <c r="C53" s="58">
        <v>0</v>
      </c>
      <c r="D53" s="22"/>
      <c r="E53" s="59">
        <v>0</v>
      </c>
      <c r="F53" s="62"/>
      <c r="G53" s="59">
        <v>0</v>
      </c>
      <c r="H53" s="22"/>
      <c r="I53" s="3">
        <f t="shared" si="2"/>
        <v>0</v>
      </c>
      <c r="J53" s="22"/>
    </row>
    <row r="54" spans="1:10" x14ac:dyDescent="0.3">
      <c r="A54" s="82" t="s">
        <v>3</v>
      </c>
      <c r="B54" s="72"/>
      <c r="C54" s="58">
        <v>0</v>
      </c>
      <c r="D54" s="22"/>
      <c r="E54" s="59">
        <v>0</v>
      </c>
      <c r="F54" s="62"/>
      <c r="G54" s="59">
        <v>0</v>
      </c>
      <c r="H54" s="22"/>
      <c r="I54" s="3">
        <f t="shared" si="2"/>
        <v>0</v>
      </c>
      <c r="J54" s="22"/>
    </row>
    <row r="55" spans="1:10" x14ac:dyDescent="0.3">
      <c r="A55" s="82" t="s">
        <v>4</v>
      </c>
      <c r="B55" s="72"/>
      <c r="C55" s="58">
        <v>0</v>
      </c>
      <c r="D55" s="22"/>
      <c r="E55" s="59">
        <v>0</v>
      </c>
      <c r="F55" s="62"/>
      <c r="G55" s="59">
        <v>0</v>
      </c>
      <c r="H55" s="22"/>
      <c r="I55" s="3">
        <f t="shared" si="2"/>
        <v>0</v>
      </c>
      <c r="J55" s="22"/>
    </row>
    <row r="56" spans="1:10" x14ac:dyDescent="0.3">
      <c r="A56" s="82" t="s">
        <v>86</v>
      </c>
      <c r="B56" s="72"/>
      <c r="C56" s="58">
        <v>0</v>
      </c>
      <c r="D56" s="22"/>
      <c r="E56" s="59">
        <v>0</v>
      </c>
      <c r="F56" s="62"/>
      <c r="G56" s="59">
        <v>0</v>
      </c>
      <c r="H56" s="22"/>
      <c r="I56" s="3">
        <f t="shared" si="2"/>
        <v>0</v>
      </c>
      <c r="J56" s="22"/>
    </row>
    <row r="57" spans="1:10" x14ac:dyDescent="0.3">
      <c r="A57" s="82" t="s">
        <v>30</v>
      </c>
      <c r="B57" s="72"/>
      <c r="C57" s="58">
        <v>0</v>
      </c>
      <c r="D57" s="22"/>
      <c r="E57" s="59">
        <v>0</v>
      </c>
      <c r="F57" s="62"/>
      <c r="G57" s="59">
        <v>0</v>
      </c>
      <c r="H57" s="22"/>
      <c r="I57" s="3">
        <f t="shared" si="2"/>
        <v>0</v>
      </c>
      <c r="J57" s="22"/>
    </row>
    <row r="58" spans="1:10" x14ac:dyDescent="0.3">
      <c r="A58" s="82" t="s">
        <v>87</v>
      </c>
      <c r="B58" s="72"/>
      <c r="C58" s="58">
        <v>0</v>
      </c>
      <c r="D58" s="22"/>
      <c r="E58" s="59">
        <v>0</v>
      </c>
      <c r="F58" s="62"/>
      <c r="G58" s="59">
        <v>0</v>
      </c>
      <c r="H58" s="22"/>
      <c r="I58" s="3">
        <f t="shared" si="2"/>
        <v>0</v>
      </c>
      <c r="J58" s="22"/>
    </row>
    <row r="59" spans="1:10" ht="11.5" x14ac:dyDescent="0.25">
      <c r="A59" s="84" t="s">
        <v>32</v>
      </c>
      <c r="B59" s="76"/>
      <c r="C59" s="58">
        <v>0</v>
      </c>
      <c r="D59" s="22"/>
      <c r="E59" s="59">
        <v>0</v>
      </c>
      <c r="F59" s="62"/>
      <c r="G59" s="59">
        <v>0</v>
      </c>
      <c r="H59" s="22"/>
      <c r="I59" s="3">
        <f t="shared" si="2"/>
        <v>0</v>
      </c>
      <c r="J59" s="22"/>
    </row>
    <row r="60" spans="1:10" x14ac:dyDescent="0.3">
      <c r="A60" s="82" t="s">
        <v>88</v>
      </c>
      <c r="B60" s="72"/>
      <c r="C60" s="58">
        <v>0</v>
      </c>
      <c r="D60" s="22"/>
      <c r="E60" s="59">
        <v>0</v>
      </c>
      <c r="F60" s="62"/>
      <c r="G60" s="59">
        <v>0</v>
      </c>
      <c r="H60" s="22"/>
      <c r="I60" s="3">
        <f t="shared" si="2"/>
        <v>0</v>
      </c>
      <c r="J60" s="22"/>
    </row>
    <row r="61" spans="1:10" x14ac:dyDescent="0.3">
      <c r="A61" s="82" t="s">
        <v>33</v>
      </c>
      <c r="B61" s="72"/>
      <c r="C61" s="58">
        <v>0</v>
      </c>
      <c r="D61" s="22"/>
      <c r="E61" s="59">
        <v>0</v>
      </c>
      <c r="F61" s="62"/>
      <c r="G61" s="59">
        <v>0</v>
      </c>
      <c r="H61" s="22"/>
      <c r="I61" s="3">
        <f t="shared" si="2"/>
        <v>0</v>
      </c>
      <c r="J61" s="22"/>
    </row>
    <row r="62" spans="1:10" x14ac:dyDescent="0.3">
      <c r="A62" s="82" t="s">
        <v>34</v>
      </c>
      <c r="B62" s="72"/>
      <c r="C62" s="58">
        <v>0</v>
      </c>
      <c r="D62" s="22"/>
      <c r="E62" s="59">
        <v>0</v>
      </c>
      <c r="F62" s="62"/>
      <c r="G62" s="59">
        <v>0</v>
      </c>
      <c r="H62" s="22"/>
      <c r="I62" s="3">
        <f t="shared" si="2"/>
        <v>0</v>
      </c>
      <c r="J62" s="22"/>
    </row>
    <row r="63" spans="1:10" x14ac:dyDescent="0.3">
      <c r="A63" s="82" t="s">
        <v>28</v>
      </c>
      <c r="B63" s="72"/>
      <c r="C63" s="58">
        <v>0</v>
      </c>
      <c r="D63" s="22"/>
      <c r="E63" s="59">
        <v>0</v>
      </c>
      <c r="F63" s="62"/>
      <c r="G63" s="59">
        <v>0</v>
      </c>
      <c r="H63" s="22"/>
      <c r="I63" s="3">
        <f t="shared" si="2"/>
        <v>0</v>
      </c>
      <c r="J63" s="22"/>
    </row>
    <row r="64" spans="1:10" x14ac:dyDescent="0.3">
      <c r="A64" s="82" t="s">
        <v>35</v>
      </c>
      <c r="B64" s="72"/>
      <c r="C64" s="58">
        <v>0</v>
      </c>
      <c r="D64" s="22"/>
      <c r="E64" s="59">
        <v>0</v>
      </c>
      <c r="F64" s="62"/>
      <c r="G64" s="59">
        <v>0</v>
      </c>
      <c r="H64" s="22"/>
      <c r="I64" s="3">
        <f t="shared" si="2"/>
        <v>0</v>
      </c>
      <c r="J64" s="22"/>
    </row>
    <row r="65" spans="1:10" x14ac:dyDescent="0.3">
      <c r="A65" s="82" t="s">
        <v>12</v>
      </c>
      <c r="B65" s="72"/>
      <c r="C65" s="58">
        <v>0</v>
      </c>
      <c r="D65" s="22"/>
      <c r="E65" s="59">
        <v>0</v>
      </c>
      <c r="F65" s="62"/>
      <c r="G65" s="59">
        <v>0</v>
      </c>
      <c r="H65" s="22"/>
      <c r="I65" s="3">
        <f t="shared" si="2"/>
        <v>0</v>
      </c>
      <c r="J65" s="22"/>
    </row>
    <row r="66" spans="1:10" x14ac:dyDescent="0.3">
      <c r="A66" s="82" t="s">
        <v>36</v>
      </c>
      <c r="B66" s="72"/>
      <c r="C66" s="58">
        <v>0</v>
      </c>
      <c r="D66" s="22"/>
      <c r="E66" s="59">
        <v>0</v>
      </c>
      <c r="F66" s="62"/>
      <c r="G66" s="59">
        <v>0</v>
      </c>
      <c r="H66" s="22"/>
      <c r="I66" s="3">
        <f t="shared" si="2"/>
        <v>0</v>
      </c>
      <c r="J66" s="22"/>
    </row>
    <row r="67" spans="1:10" x14ac:dyDescent="0.3">
      <c r="A67" s="82" t="s">
        <v>29</v>
      </c>
      <c r="B67" s="72"/>
      <c r="C67" s="58">
        <v>0</v>
      </c>
      <c r="D67" s="22"/>
      <c r="E67" s="59">
        <v>0</v>
      </c>
      <c r="F67" s="62"/>
      <c r="G67" s="59">
        <v>0</v>
      </c>
      <c r="H67" s="22"/>
      <c r="I67" s="3">
        <f t="shared" si="2"/>
        <v>0</v>
      </c>
      <c r="J67" s="22"/>
    </row>
    <row r="68" spans="1:10" x14ac:dyDescent="0.3">
      <c r="A68" s="82" t="s">
        <v>89</v>
      </c>
      <c r="B68" s="72"/>
      <c r="C68" s="58">
        <v>0</v>
      </c>
      <c r="D68" s="22"/>
      <c r="E68" s="59">
        <v>0</v>
      </c>
      <c r="F68" s="62"/>
      <c r="G68" s="59">
        <v>0</v>
      </c>
      <c r="H68" s="22"/>
      <c r="I68" s="3">
        <f t="shared" si="2"/>
        <v>0</v>
      </c>
      <c r="J68" s="22"/>
    </row>
    <row r="69" spans="1:10" x14ac:dyDescent="0.3">
      <c r="A69" s="82" t="s">
        <v>47</v>
      </c>
      <c r="B69" s="72"/>
      <c r="C69" s="58">
        <v>0</v>
      </c>
      <c r="D69" s="22"/>
      <c r="E69" s="59">
        <v>0</v>
      </c>
      <c r="F69" s="62"/>
      <c r="G69" s="59">
        <v>0</v>
      </c>
      <c r="H69" s="22"/>
      <c r="I69" s="3">
        <f t="shared" si="2"/>
        <v>0</v>
      </c>
      <c r="J69" s="22"/>
    </row>
    <row r="70" spans="1:10" x14ac:dyDescent="0.3">
      <c r="A70" s="82" t="s">
        <v>48</v>
      </c>
      <c r="B70" s="72"/>
      <c r="C70" s="58">
        <v>0</v>
      </c>
      <c r="D70" s="22"/>
      <c r="E70" s="59">
        <v>0</v>
      </c>
      <c r="F70" s="62"/>
      <c r="G70" s="59">
        <v>0</v>
      </c>
      <c r="H70" s="22"/>
      <c r="I70" s="3">
        <f t="shared" si="2"/>
        <v>0</v>
      </c>
      <c r="J70" s="22"/>
    </row>
    <row r="71" spans="1:10" x14ac:dyDescent="0.3">
      <c r="A71" s="82" t="s">
        <v>48</v>
      </c>
      <c r="B71" s="72"/>
      <c r="C71" s="58">
        <v>0</v>
      </c>
      <c r="D71" s="22"/>
      <c r="E71" s="59">
        <v>0</v>
      </c>
      <c r="F71" s="62"/>
      <c r="G71" s="59">
        <v>0</v>
      </c>
      <c r="H71" s="22"/>
      <c r="I71" s="3">
        <f t="shared" si="2"/>
        <v>0</v>
      </c>
      <c r="J71" s="22"/>
    </row>
    <row r="72" spans="1:10" x14ac:dyDescent="0.3">
      <c r="A72" s="82" t="s">
        <v>49</v>
      </c>
      <c r="B72" s="72"/>
      <c r="C72" s="58">
        <v>0</v>
      </c>
      <c r="D72" s="22"/>
      <c r="E72" s="59">
        <v>0</v>
      </c>
      <c r="F72" s="62"/>
      <c r="G72" s="59">
        <v>0</v>
      </c>
      <c r="H72" s="22"/>
      <c r="I72" s="3">
        <f t="shared" si="2"/>
        <v>0</v>
      </c>
      <c r="J72" s="22"/>
    </row>
    <row r="73" spans="1:10" x14ac:dyDescent="0.3">
      <c r="A73" s="82" t="s">
        <v>78</v>
      </c>
      <c r="B73" s="72"/>
      <c r="C73" s="58">
        <v>0</v>
      </c>
      <c r="D73" s="22"/>
      <c r="E73" s="59">
        <v>0</v>
      </c>
      <c r="F73" s="62"/>
      <c r="G73" s="59">
        <v>0</v>
      </c>
      <c r="H73" s="22"/>
      <c r="I73" s="3">
        <f t="shared" si="2"/>
        <v>0</v>
      </c>
      <c r="J73" s="22"/>
    </row>
    <row r="74" spans="1:10" x14ac:dyDescent="0.3">
      <c r="A74" s="82" t="s">
        <v>79</v>
      </c>
      <c r="B74" s="77"/>
      <c r="C74" s="58">
        <v>0</v>
      </c>
      <c r="D74" s="22"/>
      <c r="E74" s="59">
        <v>0</v>
      </c>
      <c r="F74" s="62"/>
      <c r="G74" s="59">
        <v>0</v>
      </c>
      <c r="H74" s="22"/>
      <c r="I74" s="3">
        <f t="shared" si="2"/>
        <v>0</v>
      </c>
      <c r="J74" s="22"/>
    </row>
    <row r="75" spans="1:10" x14ac:dyDescent="0.3">
      <c r="A75" s="84" t="s">
        <v>80</v>
      </c>
      <c r="B75" s="77"/>
      <c r="C75" s="58">
        <v>0</v>
      </c>
      <c r="D75" s="22"/>
      <c r="E75" s="59">
        <v>0</v>
      </c>
      <c r="F75" s="62"/>
      <c r="G75" s="59">
        <v>0</v>
      </c>
      <c r="H75" s="22"/>
      <c r="I75" s="3">
        <f t="shared" si="2"/>
        <v>0</v>
      </c>
      <c r="J75" s="22"/>
    </row>
    <row r="76" spans="1:10" x14ac:dyDescent="0.3">
      <c r="A76" s="82" t="s">
        <v>56</v>
      </c>
      <c r="B76" s="72"/>
      <c r="C76" s="58">
        <v>0</v>
      </c>
      <c r="D76" s="26"/>
      <c r="E76" s="59">
        <v>0</v>
      </c>
      <c r="F76" s="63"/>
      <c r="G76" s="59">
        <v>0</v>
      </c>
      <c r="H76" s="26"/>
      <c r="I76" s="3">
        <f t="shared" si="2"/>
        <v>0</v>
      </c>
      <c r="J76" s="26"/>
    </row>
    <row r="77" spans="1:10" x14ac:dyDescent="0.3">
      <c r="A77" s="84" t="s">
        <v>57</v>
      </c>
      <c r="B77" s="77"/>
      <c r="C77" s="58">
        <v>0</v>
      </c>
      <c r="D77" s="22"/>
      <c r="E77" s="59">
        <v>0</v>
      </c>
      <c r="F77" s="62"/>
      <c r="G77" s="59">
        <v>0</v>
      </c>
      <c r="H77" s="22"/>
      <c r="I77" s="3">
        <f t="shared" si="2"/>
        <v>0</v>
      </c>
      <c r="J77" s="22"/>
    </row>
    <row r="78" spans="1:10" x14ac:dyDescent="0.3">
      <c r="A78" s="82" t="s">
        <v>37</v>
      </c>
      <c r="B78" s="77" t="s">
        <v>82</v>
      </c>
      <c r="C78" s="58">
        <v>0</v>
      </c>
      <c r="D78" s="27"/>
      <c r="E78" s="59">
        <v>0</v>
      </c>
      <c r="F78" s="64"/>
      <c r="G78" s="59">
        <v>0</v>
      </c>
      <c r="H78" s="27"/>
      <c r="I78" s="3">
        <f t="shared" si="2"/>
        <v>0</v>
      </c>
      <c r="J78" s="27"/>
    </row>
    <row r="79" spans="1:10" x14ac:dyDescent="0.3">
      <c r="A79" s="82" t="s">
        <v>58</v>
      </c>
      <c r="B79" s="77"/>
      <c r="C79" s="58">
        <v>0</v>
      </c>
      <c r="D79" s="22"/>
      <c r="E79" s="59">
        <v>0</v>
      </c>
      <c r="F79" s="62"/>
      <c r="G79" s="59">
        <v>0</v>
      </c>
      <c r="H79" s="22"/>
      <c r="I79" s="3">
        <f t="shared" si="2"/>
        <v>0</v>
      </c>
      <c r="J79" s="22"/>
    </row>
    <row r="80" spans="1:10" x14ac:dyDescent="0.3">
      <c r="A80" s="82" t="s">
        <v>5</v>
      </c>
      <c r="B80" s="77" t="s">
        <v>82</v>
      </c>
      <c r="C80" s="58">
        <v>0</v>
      </c>
      <c r="D80" s="22"/>
      <c r="E80" s="59">
        <v>0</v>
      </c>
      <c r="F80" s="62"/>
      <c r="G80" s="59">
        <v>0</v>
      </c>
      <c r="H80" s="22"/>
      <c r="I80" s="3">
        <f t="shared" si="2"/>
        <v>0</v>
      </c>
      <c r="J80" s="22"/>
    </row>
    <row r="81" spans="1:57" ht="12.5" thickBot="1" x14ac:dyDescent="0.35">
      <c r="A81" s="82" t="s">
        <v>59</v>
      </c>
      <c r="B81" s="77" t="s">
        <v>82</v>
      </c>
      <c r="C81" s="58">
        <v>0</v>
      </c>
      <c r="D81" s="27"/>
      <c r="E81" s="59">
        <v>0</v>
      </c>
      <c r="F81" s="64"/>
      <c r="G81" s="59">
        <v>0</v>
      </c>
      <c r="H81" s="27"/>
      <c r="I81" s="3">
        <f t="shared" si="2"/>
        <v>0</v>
      </c>
      <c r="J81" s="27"/>
      <c r="O81" s="38"/>
      <c r="P81" s="38"/>
    </row>
    <row r="82" spans="1:57" s="7" customFormat="1" ht="11.5" x14ac:dyDescent="0.25">
      <c r="A82" s="93" t="s">
        <v>71</v>
      </c>
      <c r="B82" s="94" t="s">
        <v>72</v>
      </c>
      <c r="C82" s="95" t="s">
        <v>83</v>
      </c>
      <c r="D82" s="96"/>
      <c r="E82" s="266" t="str">
        <f>IF($B$9="YES","FOREIGN CO-PRODUCER EXPENDITURE (note below)","PLEASE IGNORE COLUMN")</f>
        <v>PLEASE IGNORE COLUMN</v>
      </c>
      <c r="F82" s="96"/>
      <c r="G82" s="97" t="s">
        <v>52</v>
      </c>
      <c r="H82" s="96"/>
      <c r="I82" s="95" t="s">
        <v>82</v>
      </c>
      <c r="J82" s="9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row>
    <row r="83" spans="1:57" s="7" customFormat="1" ht="12" customHeight="1" x14ac:dyDescent="0.25">
      <c r="A83" s="99"/>
      <c r="B83" s="8" t="s">
        <v>74</v>
      </c>
      <c r="C83" s="9" t="s">
        <v>81</v>
      </c>
      <c r="D83" s="20"/>
      <c r="E83" s="267"/>
      <c r="F83" s="20"/>
      <c r="G83" s="44" t="s">
        <v>53</v>
      </c>
      <c r="H83" s="20"/>
      <c r="I83" s="9" t="s">
        <v>73</v>
      </c>
      <c r="J83" s="100"/>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row>
    <row r="84" spans="1:57" s="7" customFormat="1" ht="11.5" x14ac:dyDescent="0.25">
      <c r="A84" s="99"/>
      <c r="B84" s="8" t="s">
        <v>23</v>
      </c>
      <c r="C84" s="9" t="s">
        <v>21</v>
      </c>
      <c r="D84" s="20"/>
      <c r="E84" s="267"/>
      <c r="F84" s="20"/>
      <c r="G84" s="44" t="s">
        <v>97</v>
      </c>
      <c r="H84" s="20"/>
      <c r="I84" s="9" t="s">
        <v>22</v>
      </c>
      <c r="J84" s="100"/>
      <c r="K84" s="38"/>
      <c r="L84" s="38"/>
      <c r="M84" s="38"/>
      <c r="N84" s="38"/>
      <c r="O84" s="31"/>
      <c r="P84" s="31"/>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row>
    <row r="85" spans="1:57" s="7" customFormat="1" thickBot="1" x14ac:dyDescent="0.3">
      <c r="A85" s="101"/>
      <c r="B85" s="10"/>
      <c r="C85" s="5"/>
      <c r="D85" s="11"/>
      <c r="E85" s="268"/>
      <c r="F85" s="11"/>
      <c r="G85" s="45"/>
      <c r="H85" s="11"/>
      <c r="I85" s="12" t="s">
        <v>82</v>
      </c>
      <c r="J85" s="102"/>
      <c r="K85" s="38"/>
      <c r="L85" s="38"/>
      <c r="M85" s="38"/>
      <c r="N85" s="38"/>
      <c r="O85" s="31"/>
      <c r="P85" s="31"/>
      <c r="Q85" s="31"/>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row>
    <row r="86" spans="1:57" x14ac:dyDescent="0.3">
      <c r="A86" s="82" t="s">
        <v>38</v>
      </c>
      <c r="B86" s="77" t="s">
        <v>82</v>
      </c>
      <c r="C86" s="58">
        <v>0</v>
      </c>
      <c r="D86" s="22"/>
      <c r="E86" s="59">
        <v>0</v>
      </c>
      <c r="F86" s="62"/>
      <c r="G86" s="59">
        <v>0</v>
      </c>
      <c r="H86" s="22"/>
      <c r="I86" s="3">
        <f>SUM(C86-E86-G86)</f>
        <v>0</v>
      </c>
      <c r="J86" s="22"/>
      <c r="Q86" s="31" t="s">
        <v>82</v>
      </c>
    </row>
    <row r="87" spans="1:57" x14ac:dyDescent="0.3">
      <c r="A87" s="82" t="s">
        <v>60</v>
      </c>
      <c r="B87" s="77"/>
      <c r="C87" s="58">
        <v>0</v>
      </c>
      <c r="D87" s="27"/>
      <c r="E87" s="59">
        <v>0</v>
      </c>
      <c r="F87" s="64"/>
      <c r="G87" s="59">
        <v>0</v>
      </c>
      <c r="H87" s="27"/>
      <c r="I87" s="3">
        <f>SUM(C87-E87-G87)</f>
        <v>0</v>
      </c>
      <c r="J87" s="27"/>
    </row>
    <row r="88" spans="1:57" x14ac:dyDescent="0.3">
      <c r="A88" s="82" t="s">
        <v>61</v>
      </c>
      <c r="B88" s="77"/>
      <c r="C88" s="58">
        <v>0</v>
      </c>
      <c r="D88" s="27"/>
      <c r="E88" s="59">
        <v>0</v>
      </c>
      <c r="F88" s="62"/>
      <c r="G88" s="59">
        <v>0</v>
      </c>
      <c r="H88" s="27"/>
      <c r="I88" s="3">
        <f>SUM(C88-E88-G88)</f>
        <v>0</v>
      </c>
      <c r="J88" s="27"/>
    </row>
    <row r="89" spans="1:57" x14ac:dyDescent="0.3">
      <c r="A89" s="82" t="s">
        <v>62</v>
      </c>
      <c r="B89" s="72"/>
      <c r="C89" s="58">
        <v>0</v>
      </c>
      <c r="D89" s="27"/>
      <c r="E89" s="59">
        <v>0</v>
      </c>
      <c r="F89" s="64"/>
      <c r="G89" s="59">
        <v>0</v>
      </c>
      <c r="H89" s="27"/>
      <c r="I89" s="3">
        <f>SUM(C89-E89-G89)</f>
        <v>0</v>
      </c>
      <c r="J89" s="27"/>
      <c r="O89" s="38"/>
      <c r="P89" s="38"/>
    </row>
    <row r="90" spans="1:57" ht="11.5" x14ac:dyDescent="0.25">
      <c r="A90" s="148" t="s">
        <v>128</v>
      </c>
      <c r="B90" s="149"/>
      <c r="C90" s="150">
        <f>SUM(C52:C89)+C51</f>
        <v>0</v>
      </c>
      <c r="D90" s="151"/>
      <c r="E90" s="150">
        <f>SUM(E52:E89)+E51</f>
        <v>0</v>
      </c>
      <c r="F90" s="151"/>
      <c r="G90" s="150">
        <f>SUM(G52:G89)+G51</f>
        <v>0</v>
      </c>
      <c r="H90" s="152"/>
      <c r="I90" s="153">
        <f>SUM(I52:I89)+I51</f>
        <v>0</v>
      </c>
      <c r="J90" s="152"/>
      <c r="Q90" s="38"/>
    </row>
    <row r="91" spans="1:57" ht="11.5" x14ac:dyDescent="0.25">
      <c r="A91" s="84" t="s">
        <v>63</v>
      </c>
      <c r="B91" s="78"/>
      <c r="C91" s="58">
        <v>0</v>
      </c>
      <c r="D91" s="28"/>
      <c r="E91" s="59">
        <v>0</v>
      </c>
      <c r="F91" s="65"/>
      <c r="G91" s="59">
        <v>0</v>
      </c>
      <c r="H91" s="28"/>
      <c r="I91" s="3">
        <f t="shared" ref="I91:I99" si="3">SUM(C91-E91-G91)</f>
        <v>0</v>
      </c>
      <c r="J91" s="28"/>
    </row>
    <row r="92" spans="1:57" x14ac:dyDescent="0.3">
      <c r="A92" s="82" t="s">
        <v>64</v>
      </c>
      <c r="B92" s="77"/>
      <c r="C92" s="58">
        <v>0</v>
      </c>
      <c r="D92" s="22"/>
      <c r="E92" s="59">
        <v>0</v>
      </c>
      <c r="F92" s="62"/>
      <c r="G92" s="59">
        <v>0</v>
      </c>
      <c r="H92" s="22"/>
      <c r="I92" s="3">
        <f t="shared" si="3"/>
        <v>0</v>
      </c>
      <c r="J92" s="22"/>
    </row>
    <row r="93" spans="1:57" x14ac:dyDescent="0.3">
      <c r="A93" s="82" t="s">
        <v>65</v>
      </c>
      <c r="B93" s="77"/>
      <c r="C93" s="58">
        <v>0</v>
      </c>
      <c r="D93" s="22"/>
      <c r="E93" s="59">
        <v>0</v>
      </c>
      <c r="F93" s="62"/>
      <c r="G93" s="59">
        <v>0</v>
      </c>
      <c r="H93" s="22"/>
      <c r="I93" s="3">
        <f t="shared" si="3"/>
        <v>0</v>
      </c>
      <c r="J93" s="22"/>
    </row>
    <row r="94" spans="1:57" x14ac:dyDescent="0.3">
      <c r="A94" s="82" t="s">
        <v>66</v>
      </c>
      <c r="B94" s="77"/>
      <c r="C94" s="58">
        <v>0</v>
      </c>
      <c r="D94" s="22"/>
      <c r="E94" s="59">
        <v>0</v>
      </c>
      <c r="F94" s="62"/>
      <c r="G94" s="59">
        <v>0</v>
      </c>
      <c r="H94" s="22"/>
      <c r="I94" s="3">
        <f t="shared" si="3"/>
        <v>0</v>
      </c>
      <c r="J94" s="22"/>
    </row>
    <row r="95" spans="1:57" x14ac:dyDescent="0.3">
      <c r="A95" s="82" t="s">
        <v>67</v>
      </c>
      <c r="B95" s="77"/>
      <c r="C95" s="58">
        <v>0</v>
      </c>
      <c r="D95" s="22"/>
      <c r="E95" s="59">
        <v>0</v>
      </c>
      <c r="F95" s="62"/>
      <c r="G95" s="59">
        <v>0</v>
      </c>
      <c r="H95" s="22"/>
      <c r="I95" s="3">
        <f t="shared" si="3"/>
        <v>0</v>
      </c>
      <c r="J95" s="22"/>
    </row>
    <row r="96" spans="1:57" x14ac:dyDescent="0.3">
      <c r="A96" s="82" t="s">
        <v>68</v>
      </c>
      <c r="B96" s="77" t="s">
        <v>82</v>
      </c>
      <c r="C96" s="58">
        <v>0</v>
      </c>
      <c r="D96" s="22"/>
      <c r="E96" s="59">
        <v>0</v>
      </c>
      <c r="F96" s="62"/>
      <c r="G96" s="59">
        <v>0</v>
      </c>
      <c r="H96" s="22"/>
      <c r="I96" s="3">
        <f t="shared" si="3"/>
        <v>0</v>
      </c>
      <c r="J96" s="22"/>
    </row>
    <row r="97" spans="1:16" x14ac:dyDescent="0.3">
      <c r="A97" s="82" t="s">
        <v>31</v>
      </c>
      <c r="B97" s="77"/>
      <c r="C97" s="58">
        <v>0</v>
      </c>
      <c r="D97" s="22"/>
      <c r="E97" s="59">
        <v>0</v>
      </c>
      <c r="F97" s="62"/>
      <c r="G97" s="59">
        <v>0</v>
      </c>
      <c r="H97" s="22"/>
      <c r="I97" s="3">
        <f t="shared" si="3"/>
        <v>0</v>
      </c>
      <c r="J97" s="22"/>
    </row>
    <row r="98" spans="1:16" x14ac:dyDescent="0.3">
      <c r="A98" s="82" t="s">
        <v>69</v>
      </c>
      <c r="B98" s="77" t="s">
        <v>82</v>
      </c>
      <c r="C98" s="58">
        <v>0</v>
      </c>
      <c r="D98" s="22"/>
      <c r="E98" s="59">
        <v>0</v>
      </c>
      <c r="F98" s="62"/>
      <c r="G98" s="59">
        <v>0</v>
      </c>
      <c r="H98" s="22"/>
      <c r="I98" s="3">
        <f t="shared" si="3"/>
        <v>0</v>
      </c>
      <c r="J98" s="22"/>
      <c r="M98" s="39"/>
    </row>
    <row r="99" spans="1:16" x14ac:dyDescent="0.3">
      <c r="A99" s="82" t="s">
        <v>75</v>
      </c>
      <c r="B99" s="77"/>
      <c r="C99" s="58">
        <v>0</v>
      </c>
      <c r="D99" s="22"/>
      <c r="E99" s="59">
        <v>0</v>
      </c>
      <c r="F99" s="62"/>
      <c r="G99" s="59">
        <v>0</v>
      </c>
      <c r="H99" s="22"/>
      <c r="I99" s="3">
        <f t="shared" si="3"/>
        <v>0</v>
      </c>
      <c r="J99" s="22"/>
    </row>
    <row r="100" spans="1:16" ht="11.5" x14ac:dyDescent="0.25">
      <c r="A100" s="85" t="s">
        <v>39</v>
      </c>
      <c r="B100" s="79"/>
      <c r="C100" s="143">
        <f>SUM(C91:C99)</f>
        <v>0</v>
      </c>
      <c r="D100" s="144"/>
      <c r="E100" s="145">
        <f>SUM(E91:E99)</f>
        <v>0</v>
      </c>
      <c r="F100" s="144"/>
      <c r="G100" s="145">
        <f>SUM(G91:G99)</f>
        <v>0</v>
      </c>
      <c r="H100" s="29"/>
      <c r="I100" s="30">
        <f>SUM(I91:I99)</f>
        <v>0</v>
      </c>
      <c r="J100" s="29"/>
    </row>
    <row r="101" spans="1:16" thickBot="1" x14ac:dyDescent="0.3">
      <c r="A101" s="83" t="s">
        <v>40</v>
      </c>
      <c r="B101" s="80"/>
      <c r="C101" s="141">
        <f>SUM(C90+C100)</f>
        <v>0</v>
      </c>
      <c r="D101" s="142"/>
      <c r="E101" s="141">
        <f>SUM(E90+E100)</f>
        <v>0</v>
      </c>
      <c r="F101" s="142"/>
      <c r="G101" s="141">
        <f>SUM(G90+G100)</f>
        <v>0</v>
      </c>
      <c r="H101" s="24"/>
      <c r="I101" s="60">
        <f>SUM(I90+I100)</f>
        <v>0</v>
      </c>
      <c r="J101" s="24"/>
    </row>
    <row r="102" spans="1:16" ht="12.5" thickTop="1" x14ac:dyDescent="0.3">
      <c r="A102" s="82" t="s">
        <v>41</v>
      </c>
      <c r="B102" s="77"/>
      <c r="C102" s="59">
        <v>0</v>
      </c>
      <c r="D102" s="22"/>
      <c r="E102" s="59">
        <v>0</v>
      </c>
      <c r="F102" s="62"/>
      <c r="G102" s="59">
        <v>0</v>
      </c>
      <c r="H102" s="22"/>
      <c r="I102" s="3">
        <f t="shared" ref="I102:I113" si="4">SUM(C102-E102-G102)</f>
        <v>0</v>
      </c>
      <c r="J102" s="22"/>
    </row>
    <row r="103" spans="1:16" x14ac:dyDescent="0.3">
      <c r="A103" s="135" t="s">
        <v>6</v>
      </c>
      <c r="B103" s="71" t="s">
        <v>82</v>
      </c>
      <c r="C103" s="58">
        <v>0</v>
      </c>
      <c r="D103" s="22"/>
      <c r="E103" s="59">
        <v>0</v>
      </c>
      <c r="F103" s="62"/>
      <c r="G103" s="59">
        <v>0</v>
      </c>
      <c r="H103" s="22"/>
      <c r="I103" s="3">
        <f t="shared" si="4"/>
        <v>0</v>
      </c>
      <c r="J103" s="22"/>
    </row>
    <row r="104" spans="1:16" x14ac:dyDescent="0.3">
      <c r="A104" s="136" t="s">
        <v>129</v>
      </c>
      <c r="B104" s="77"/>
      <c r="C104" s="58">
        <v>0</v>
      </c>
      <c r="D104" s="22"/>
      <c r="E104" s="59">
        <v>0</v>
      </c>
      <c r="F104" s="62"/>
      <c r="G104" s="59">
        <v>0</v>
      </c>
      <c r="H104" s="22"/>
      <c r="I104" s="3">
        <f t="shared" si="4"/>
        <v>0</v>
      </c>
      <c r="J104" s="22"/>
    </row>
    <row r="105" spans="1:16" x14ac:dyDescent="0.3">
      <c r="A105" s="136" t="s">
        <v>130</v>
      </c>
      <c r="B105" s="77"/>
      <c r="C105" s="58">
        <v>0</v>
      </c>
      <c r="D105" s="22"/>
      <c r="E105" s="59">
        <v>0</v>
      </c>
      <c r="F105" s="62"/>
      <c r="G105" s="59">
        <v>0</v>
      </c>
      <c r="H105" s="22"/>
      <c r="I105" s="3">
        <f t="shared" si="4"/>
        <v>0</v>
      </c>
      <c r="J105" s="22"/>
    </row>
    <row r="106" spans="1:16" x14ac:dyDescent="0.3">
      <c r="A106" s="136" t="s">
        <v>131</v>
      </c>
      <c r="B106" s="77" t="s">
        <v>82</v>
      </c>
      <c r="C106" s="58">
        <v>0</v>
      </c>
      <c r="D106" s="22"/>
      <c r="E106" s="59">
        <v>0</v>
      </c>
      <c r="F106" s="62"/>
      <c r="G106" s="59">
        <v>0</v>
      </c>
      <c r="H106" s="22"/>
      <c r="I106" s="3">
        <f t="shared" si="4"/>
        <v>0</v>
      </c>
      <c r="J106" s="22"/>
    </row>
    <row r="107" spans="1:16" x14ac:dyDescent="0.3">
      <c r="A107" s="136" t="s">
        <v>90</v>
      </c>
      <c r="B107" s="77"/>
      <c r="C107" s="58">
        <v>0</v>
      </c>
      <c r="D107" s="22"/>
      <c r="E107" s="59">
        <v>0</v>
      </c>
      <c r="F107" s="62"/>
      <c r="G107" s="59">
        <v>0</v>
      </c>
      <c r="H107" s="22"/>
      <c r="I107" s="3">
        <f t="shared" si="4"/>
        <v>0</v>
      </c>
      <c r="J107" s="22"/>
    </row>
    <row r="108" spans="1:16" x14ac:dyDescent="0.3">
      <c r="A108" s="136" t="s">
        <v>91</v>
      </c>
      <c r="B108" s="77" t="s">
        <v>82</v>
      </c>
      <c r="C108" s="58">
        <v>0</v>
      </c>
      <c r="D108" s="22"/>
      <c r="E108" s="59">
        <v>0</v>
      </c>
      <c r="F108" s="62"/>
      <c r="G108" s="59">
        <v>0</v>
      </c>
      <c r="H108" s="22"/>
      <c r="I108" s="3">
        <f t="shared" si="4"/>
        <v>0</v>
      </c>
      <c r="J108" s="22"/>
    </row>
    <row r="109" spans="1:16" x14ac:dyDescent="0.3">
      <c r="A109" s="136" t="s">
        <v>132</v>
      </c>
      <c r="B109" s="77"/>
      <c r="C109" s="58">
        <v>0</v>
      </c>
      <c r="D109" s="22"/>
      <c r="E109" s="59">
        <v>0</v>
      </c>
      <c r="F109" s="62"/>
      <c r="G109" s="59">
        <v>0</v>
      </c>
      <c r="H109" s="22"/>
      <c r="I109" s="3">
        <f t="shared" si="4"/>
        <v>0</v>
      </c>
      <c r="J109" s="22"/>
    </row>
    <row r="110" spans="1:16" x14ac:dyDescent="0.3">
      <c r="A110" s="136" t="s">
        <v>133</v>
      </c>
      <c r="B110" s="77" t="s">
        <v>82</v>
      </c>
      <c r="C110" s="58">
        <v>0</v>
      </c>
      <c r="D110" s="22"/>
      <c r="E110" s="59">
        <v>0</v>
      </c>
      <c r="F110" s="62"/>
      <c r="G110" s="59">
        <v>0</v>
      </c>
      <c r="H110" s="22"/>
      <c r="I110" s="3">
        <f t="shared" si="4"/>
        <v>0</v>
      </c>
      <c r="J110" s="22"/>
    </row>
    <row r="111" spans="1:16" x14ac:dyDescent="0.3">
      <c r="A111" s="136" t="s">
        <v>92</v>
      </c>
      <c r="B111" s="77"/>
      <c r="C111" s="58">
        <v>0</v>
      </c>
      <c r="D111" s="22"/>
      <c r="E111" s="59">
        <v>0</v>
      </c>
      <c r="F111" s="62"/>
      <c r="G111" s="59">
        <v>0</v>
      </c>
      <c r="H111" s="22"/>
      <c r="I111" s="3">
        <f t="shared" si="4"/>
        <v>0</v>
      </c>
      <c r="J111" s="22"/>
    </row>
    <row r="112" spans="1:16" x14ac:dyDescent="0.3">
      <c r="A112" s="136" t="s">
        <v>7</v>
      </c>
      <c r="B112" s="77"/>
      <c r="C112" s="58">
        <v>0</v>
      </c>
      <c r="D112" s="22"/>
      <c r="E112" s="59">
        <v>0</v>
      </c>
      <c r="F112" s="62"/>
      <c r="G112" s="59">
        <v>0</v>
      </c>
      <c r="H112" s="22"/>
      <c r="I112" s="3">
        <f t="shared" si="4"/>
        <v>0</v>
      </c>
      <c r="J112" s="22"/>
      <c r="O112" s="92"/>
      <c r="P112" s="92"/>
    </row>
    <row r="113" spans="1:57" ht="11.5" x14ac:dyDescent="0.25">
      <c r="A113" s="82" t="s">
        <v>42</v>
      </c>
      <c r="B113" s="157" t="str">
        <f>I133</f>
        <v>Did not exceed cap</v>
      </c>
      <c r="C113" s="58">
        <v>0</v>
      </c>
      <c r="D113" s="22"/>
      <c r="E113" s="59">
        <v>0</v>
      </c>
      <c r="F113" s="62"/>
      <c r="G113" s="59">
        <v>0</v>
      </c>
      <c r="H113" s="22"/>
      <c r="I113" s="3">
        <f t="shared" si="4"/>
        <v>0</v>
      </c>
      <c r="J113" s="22"/>
      <c r="O113" s="92"/>
      <c r="P113" s="92"/>
    </row>
    <row r="114" spans="1:57" thickBot="1" x14ac:dyDescent="0.3">
      <c r="A114" s="86" t="s">
        <v>43</v>
      </c>
      <c r="B114" s="81"/>
      <c r="C114" s="146">
        <f>SUM(C102:C113)</f>
        <v>0</v>
      </c>
      <c r="D114" s="67"/>
      <c r="E114" s="146">
        <f>SUM(E102:E113)</f>
        <v>0</v>
      </c>
      <c r="F114" s="68"/>
      <c r="G114" s="146">
        <f>SUM(G102:G113)</f>
        <v>0</v>
      </c>
      <c r="H114" s="67"/>
      <c r="I114" s="69">
        <f>SUM(I102:I113)</f>
        <v>0</v>
      </c>
      <c r="J114" s="67"/>
      <c r="O114" s="37"/>
      <c r="P114" s="37"/>
    </row>
    <row r="115" spans="1:57" thickTop="1" x14ac:dyDescent="0.25">
      <c r="A115" s="84" t="s">
        <v>44</v>
      </c>
      <c r="B115" s="76"/>
      <c r="C115" s="58">
        <v>0</v>
      </c>
      <c r="D115" s="22"/>
      <c r="E115" s="59">
        <v>0</v>
      </c>
      <c r="F115" s="62"/>
      <c r="G115" s="59">
        <v>0</v>
      </c>
      <c r="H115" s="22"/>
      <c r="I115" s="3">
        <f>SUM(C115-E115-G115)</f>
        <v>0</v>
      </c>
      <c r="J115" s="22"/>
      <c r="O115" s="37"/>
      <c r="P115" s="37"/>
    </row>
    <row r="116" spans="1:57" ht="11.5" x14ac:dyDescent="0.25">
      <c r="A116" s="84" t="s">
        <v>45</v>
      </c>
      <c r="B116" s="76"/>
      <c r="C116" s="58">
        <v>0</v>
      </c>
      <c r="D116" s="22"/>
      <c r="E116" s="59">
        <v>0</v>
      </c>
      <c r="F116" s="62"/>
      <c r="G116" s="59">
        <v>0</v>
      </c>
      <c r="H116" s="22"/>
      <c r="I116" s="3">
        <f>SUM(C116-E116-G116)</f>
        <v>0</v>
      </c>
      <c r="J116" s="22"/>
      <c r="O116" s="37"/>
      <c r="P116" s="37"/>
    </row>
    <row r="117" spans="1:57" x14ac:dyDescent="0.3">
      <c r="A117" s="84" t="s">
        <v>0</v>
      </c>
      <c r="B117" s="77" t="s">
        <v>82</v>
      </c>
      <c r="C117" s="58">
        <v>0</v>
      </c>
      <c r="D117" s="22"/>
      <c r="E117" s="59">
        <v>0</v>
      </c>
      <c r="F117" s="62"/>
      <c r="G117" s="59">
        <v>0</v>
      </c>
      <c r="H117" s="22"/>
      <c r="I117" s="3">
        <f>SUM(C117-E117-G117)</f>
        <v>0</v>
      </c>
      <c r="J117" s="22"/>
      <c r="O117" s="37"/>
      <c r="P117" s="37"/>
    </row>
    <row r="118" spans="1:57" ht="11.5" x14ac:dyDescent="0.25">
      <c r="A118" s="84" t="s">
        <v>1</v>
      </c>
      <c r="B118" s="76"/>
      <c r="C118" s="58">
        <v>0</v>
      </c>
      <c r="D118" s="22"/>
      <c r="E118" s="59">
        <v>0</v>
      </c>
      <c r="F118" s="62"/>
      <c r="G118" s="59">
        <v>0</v>
      </c>
      <c r="H118" s="22"/>
      <c r="I118" s="3">
        <f>SUM(C118-E118-G118)</f>
        <v>0</v>
      </c>
      <c r="J118" s="22"/>
      <c r="O118" s="37"/>
      <c r="P118" s="37"/>
    </row>
    <row r="119" spans="1:57" thickBot="1" x14ac:dyDescent="0.3">
      <c r="A119" s="129" t="s">
        <v>54</v>
      </c>
      <c r="B119" s="154"/>
      <c r="C119" s="130">
        <v>0</v>
      </c>
      <c r="D119" s="131"/>
      <c r="E119" s="132">
        <v>0</v>
      </c>
      <c r="F119" s="133"/>
      <c r="G119" s="132">
        <v>0</v>
      </c>
      <c r="H119" s="131"/>
      <c r="I119" s="134">
        <f>SUM(C119-E119-G119)</f>
        <v>0</v>
      </c>
      <c r="J119" s="131"/>
      <c r="O119" s="37"/>
      <c r="P119" s="37"/>
    </row>
    <row r="120" spans="1:57" s="31" customFormat="1" ht="13" thickTop="1" thickBot="1" x14ac:dyDescent="0.35">
      <c r="A120" s="87" t="s">
        <v>2</v>
      </c>
      <c r="B120" s="88"/>
      <c r="C120" s="147">
        <f>SUM(C29+C101+C114+C115+C116+C117+C118+C119)</f>
        <v>0</v>
      </c>
      <c r="D120" s="41"/>
      <c r="E120" s="147">
        <f>SUM(E29+E101+E114+E115+E116+E117+E118+E119)</f>
        <v>0</v>
      </c>
      <c r="F120" s="66"/>
      <c r="G120" s="147">
        <f>SUM(G29+G101+G114+G115+G116+G117+G118+G119)</f>
        <v>0</v>
      </c>
      <c r="H120" s="41"/>
      <c r="I120" s="61">
        <f>SUM(I29+I101+I114+I115+I116+I117+I118+I119)</f>
        <v>0</v>
      </c>
      <c r="J120" s="41"/>
      <c r="O120" s="37"/>
      <c r="P120" s="37"/>
      <c r="Q120" s="37"/>
    </row>
    <row r="121" spans="1:57" s="37" customFormat="1" ht="12.5" hidden="1" thickBot="1" x14ac:dyDescent="0.35">
      <c r="A121" s="35"/>
      <c r="B121" s="21"/>
      <c r="C121" s="36"/>
      <c r="D121" s="36"/>
      <c r="E121" s="36"/>
      <c r="F121" s="36"/>
      <c r="G121" s="36"/>
      <c r="H121" s="36"/>
      <c r="I121" s="36"/>
      <c r="J121" s="36"/>
      <c r="L121" s="117"/>
      <c r="M121" s="119"/>
      <c r="N121" s="119"/>
    </row>
    <row r="122" spans="1:57" s="37" customFormat="1" x14ac:dyDescent="0.3">
      <c r="A122" s="35"/>
      <c r="B122" s="21"/>
      <c r="C122" s="6" t="s">
        <v>70</v>
      </c>
      <c r="D122" s="6"/>
      <c r="E122" s="6" t="s">
        <v>50</v>
      </c>
      <c r="F122" s="6"/>
      <c r="G122" s="6" t="s">
        <v>51</v>
      </c>
      <c r="H122" s="6"/>
      <c r="I122" s="6" t="s">
        <v>55</v>
      </c>
      <c r="J122" s="36"/>
      <c r="L122" s="2"/>
      <c r="M122" s="2"/>
      <c r="N122" s="2"/>
    </row>
    <row r="123" spans="1:57" s="37" customFormat="1" x14ac:dyDescent="0.3">
      <c r="A123" s="35"/>
      <c r="B123" s="21"/>
      <c r="C123" s="36"/>
      <c r="D123" s="36"/>
      <c r="E123" s="36"/>
      <c r="F123" s="36"/>
      <c r="G123" s="155" t="s">
        <v>134</v>
      </c>
      <c r="H123" s="36"/>
      <c r="I123" s="156" t="b">
        <f>C120=(E120+G120+I120)</f>
        <v>1</v>
      </c>
      <c r="J123" s="36"/>
      <c r="L123" s="2"/>
      <c r="M123" s="2"/>
      <c r="N123" s="2"/>
    </row>
    <row r="124" spans="1:57" s="37" customFormat="1" x14ac:dyDescent="0.3">
      <c r="A124" s="35"/>
      <c r="B124" s="21"/>
      <c r="C124" s="36"/>
      <c r="D124" s="36"/>
      <c r="E124" s="36"/>
      <c r="F124" s="36"/>
      <c r="G124" s="36"/>
      <c r="H124" s="36"/>
      <c r="I124" s="36"/>
      <c r="J124" s="36"/>
      <c r="L124" s="37" t="s">
        <v>82</v>
      </c>
    </row>
    <row r="125" spans="1:57" s="2" customFormat="1" x14ac:dyDescent="0.3">
      <c r="A125" s="33" t="s">
        <v>96</v>
      </c>
      <c r="B125" s="42"/>
      <c r="C125" s="34"/>
      <c r="E125" s="33" t="s">
        <v>111</v>
      </c>
      <c r="F125" s="42"/>
      <c r="G125" s="34"/>
      <c r="H125" s="33"/>
      <c r="I125" s="33"/>
      <c r="J125" s="166"/>
      <c r="O125" s="37"/>
      <c r="P125" s="37"/>
      <c r="Q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row>
    <row r="126" spans="1:57" s="2" customFormat="1" x14ac:dyDescent="0.3">
      <c r="A126" s="53"/>
      <c r="B126" s="15"/>
      <c r="C126" s="32"/>
      <c r="E126" s="4"/>
      <c r="J126" s="32"/>
      <c r="L126" s="164"/>
      <c r="M126" s="92"/>
      <c r="N126" s="92"/>
      <c r="O126" s="37"/>
      <c r="P126" s="37"/>
      <c r="Q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row>
    <row r="127" spans="1:57" s="2" customFormat="1" x14ac:dyDescent="0.3">
      <c r="A127" s="4" t="s">
        <v>95</v>
      </c>
      <c r="B127" s="15"/>
      <c r="C127" s="124">
        <f>C120</f>
        <v>0</v>
      </c>
      <c r="E127" s="4" t="s">
        <v>112</v>
      </c>
      <c r="I127" s="90">
        <f>C120*5%</f>
        <v>0</v>
      </c>
      <c r="J127" s="159"/>
      <c r="N127" s="90"/>
      <c r="O127" s="37"/>
      <c r="P127" s="37"/>
      <c r="Q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row>
    <row r="128" spans="1:57" s="2" customFormat="1" x14ac:dyDescent="0.3">
      <c r="A128" s="4"/>
      <c r="B128" s="15"/>
      <c r="C128" s="54"/>
      <c r="E128" s="4"/>
      <c r="J128" s="159"/>
      <c r="N128" s="90"/>
      <c r="O128" s="37"/>
      <c r="P128" s="37"/>
      <c r="Q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row>
    <row r="129" spans="1:57" s="2" customFormat="1" ht="13" x14ac:dyDescent="0.3">
      <c r="A129" s="4" t="s">
        <v>135</v>
      </c>
      <c r="B129" s="15"/>
      <c r="C129" s="124">
        <f>IF(ISNUMBER(SEARCH("docu",$B$11)),"NA",C120*20%)</f>
        <v>0</v>
      </c>
      <c r="E129" s="4" t="s">
        <v>113</v>
      </c>
      <c r="I129" s="90">
        <v>500000</v>
      </c>
      <c r="J129" s="159"/>
      <c r="O129" s="161"/>
      <c r="P129" s="37"/>
      <c r="Q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row>
    <row r="130" spans="1:57" s="2" customFormat="1" x14ac:dyDescent="0.3">
      <c r="A130" s="4"/>
      <c r="B130" s="15"/>
      <c r="C130" s="124"/>
      <c r="E130" s="4"/>
      <c r="J130" s="159"/>
      <c r="O130" s="37"/>
      <c r="P130" s="37"/>
      <c r="Q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row>
    <row r="131" spans="1:57" s="2" customFormat="1" x14ac:dyDescent="0.3">
      <c r="A131" s="4" t="s">
        <v>20</v>
      </c>
      <c r="B131" s="15"/>
      <c r="C131" s="124">
        <f>IF(ISNUMBER(SEARCH("docu",$B$11)),"NA",I29)</f>
        <v>0</v>
      </c>
      <c r="E131" s="4" t="s">
        <v>114</v>
      </c>
      <c r="I131" s="90">
        <f>I113</f>
        <v>0</v>
      </c>
      <c r="J131" s="159"/>
      <c r="N131" s="90"/>
      <c r="O131" s="37"/>
      <c r="P131" s="37"/>
      <c r="Q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row>
    <row r="132" spans="1:57" s="2" customFormat="1" x14ac:dyDescent="0.3">
      <c r="A132" s="4"/>
      <c r="B132" s="15"/>
      <c r="C132" s="124"/>
      <c r="E132" s="4"/>
      <c r="J132" s="159"/>
      <c r="N132" s="90">
        <v>0</v>
      </c>
      <c r="O132" s="37"/>
      <c r="P132" s="37"/>
      <c r="Q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row>
    <row r="133" spans="1:57" s="2" customFormat="1" x14ac:dyDescent="0.3">
      <c r="A133" s="4" t="s">
        <v>19</v>
      </c>
      <c r="B133" s="15"/>
      <c r="C133" s="124">
        <f>I120</f>
        <v>0</v>
      </c>
      <c r="E133" s="158" t="s">
        <v>137</v>
      </c>
      <c r="F133" s="91"/>
      <c r="G133" s="91"/>
      <c r="H133" s="91"/>
      <c r="I133" s="165" t="str">
        <f>IF(I113&gt;500000,"NB: Exceeded cap",IF(I113&gt;(5%*C127),"Exceeded cap","Did not exceed cap"))</f>
        <v>Did not exceed cap</v>
      </c>
      <c r="J133" s="160"/>
      <c r="M133" s="15"/>
      <c r="O133" s="37"/>
      <c r="P133" s="37"/>
      <c r="Q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row>
    <row r="134" spans="1:57" s="2" customFormat="1" x14ac:dyDescent="0.3">
      <c r="A134" s="52" t="str">
        <f>IF(ISNUMBER(SEARCH("docu",$B$11)),"","ATL QAPE reduction")</f>
        <v>ATL QAPE reduction</v>
      </c>
      <c r="B134" s="15"/>
      <c r="C134" s="55">
        <f>IF(ISNUMBER(SEARCH("docu",$B$11)),"",IF(C131&gt;C129,C129-C131,0))</f>
        <v>0</v>
      </c>
      <c r="J134" s="15"/>
      <c r="L134" s="37"/>
      <c r="M134" s="37"/>
      <c r="N134" s="37"/>
      <c r="O134" s="37"/>
      <c r="P134" s="37"/>
      <c r="Q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row>
    <row r="135" spans="1:57" s="2" customFormat="1" x14ac:dyDescent="0.3">
      <c r="A135" s="4"/>
      <c r="B135" s="15"/>
      <c r="C135" s="54"/>
      <c r="E135" s="286" t="s">
        <v>174</v>
      </c>
      <c r="F135" s="287"/>
      <c r="G135" s="287"/>
      <c r="H135" s="287"/>
      <c r="I135" s="288"/>
      <c r="J135" s="15"/>
      <c r="L135" s="37"/>
      <c r="M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row>
    <row r="136" spans="1:57" s="2" customFormat="1" x14ac:dyDescent="0.3">
      <c r="A136" s="53" t="s">
        <v>18</v>
      </c>
      <c r="B136" s="15"/>
      <c r="C136" s="56">
        <f>IF(ISNUMBER(SEARCH("docu",$B$11)),C133,C134+C133)</f>
        <v>0</v>
      </c>
      <c r="E136" s="242" t="s">
        <v>157</v>
      </c>
      <c r="F136" s="244"/>
      <c r="G136" s="244"/>
      <c r="H136" s="244"/>
      <c r="I136" s="289" t="e">
        <f>'(b) Seasons of a Series'!D45</f>
        <v>#N/A</v>
      </c>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row>
    <row r="137" spans="1:57" s="2" customFormat="1" x14ac:dyDescent="0.3">
      <c r="A137" s="53" t="s">
        <v>172</v>
      </c>
      <c r="B137" s="15"/>
      <c r="C137" s="57">
        <f>C136*30%</f>
        <v>0</v>
      </c>
      <c r="E137" s="242" t="str">
        <f>IF(ISNUMBER(SEARCH("series",$C$8)),"Per Hour","")</f>
        <v/>
      </c>
      <c r="F137" s="244"/>
      <c r="G137" s="244"/>
      <c r="H137" s="244"/>
      <c r="I137" s="289" t="str">
        <f>IF(ISNUMBER(SEARCH("series",$C$8)),'[1]Season of a Series'!C50,"")</f>
        <v/>
      </c>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row>
    <row r="138" spans="1:57" s="2" customFormat="1" x14ac:dyDescent="0.3">
      <c r="A138" s="53" t="s">
        <v>136</v>
      </c>
      <c r="B138" s="15"/>
      <c r="C138" s="162" t="e">
        <f>C137/C127</f>
        <v>#DIV/0!</v>
      </c>
      <c r="E138" s="251"/>
      <c r="F138" s="290"/>
      <c r="G138" s="291"/>
      <c r="H138" s="291"/>
      <c r="I138" s="292"/>
      <c r="L138" s="37"/>
      <c r="M138" s="37"/>
      <c r="N138" s="37"/>
      <c r="O138" s="31"/>
      <c r="P138" s="31"/>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row>
    <row r="139" spans="1:57" s="2" customFormat="1" ht="12.5" thickBot="1" x14ac:dyDescent="0.35">
      <c r="A139" s="4"/>
      <c r="B139" s="15"/>
      <c r="C139" s="32"/>
      <c r="E139" s="14" t="s">
        <v>82</v>
      </c>
      <c r="L139" s="37"/>
      <c r="M139" s="37"/>
      <c r="N139" s="37"/>
      <c r="O139" s="31"/>
      <c r="P139" s="31"/>
      <c r="Q139" s="31"/>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row>
    <row r="140" spans="1:57" s="2" customFormat="1" x14ac:dyDescent="0.3">
      <c r="A140" s="53" t="str">
        <f>IF($B$11="","",IF($B$11="Single-episode program - drama","","Total QAPE per hour:"))</f>
        <v/>
      </c>
      <c r="B140" s="15"/>
      <c r="C140" s="124" t="str">
        <f>IF(ISNUMBER(SEARCH("series",$B$11)),IF(ISERROR('(b) Seasons of a Series'!D43),"You MUST complete Worksheet (b)",'(b) Seasons of a Series'!D43),"")</f>
        <v/>
      </c>
      <c r="E140" s="293" t="s">
        <v>175</v>
      </c>
      <c r="F140" s="294"/>
      <c r="G140" s="294"/>
      <c r="H140" s="294"/>
      <c r="I140" s="295"/>
      <c r="L140" s="37"/>
      <c r="M140" s="37"/>
      <c r="N140" s="37"/>
      <c r="O140" s="31"/>
      <c r="P140" s="31"/>
      <c r="Q140" s="31"/>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row>
    <row r="141" spans="1:57" s="2" customFormat="1" x14ac:dyDescent="0.3">
      <c r="A141" s="53"/>
      <c r="B141" s="15"/>
      <c r="C141" s="124"/>
      <c r="E141" s="296"/>
      <c r="F141" s="297"/>
      <c r="G141" s="297"/>
      <c r="H141" s="297"/>
      <c r="I141" s="298"/>
      <c r="L141" s="37"/>
      <c r="M141" s="37"/>
      <c r="N141" s="37"/>
      <c r="O141" s="31"/>
      <c r="P141" s="31"/>
      <c r="Q141" s="31"/>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row>
    <row r="142" spans="1:57" s="2" customFormat="1" ht="11.5" x14ac:dyDescent="0.25">
      <c r="A142" s="53" t="s">
        <v>109</v>
      </c>
      <c r="B142" s="172" t="str">
        <f>IF($B$11="","",IF($B$11="Single-episode program - drama","","Overall:"))</f>
        <v/>
      </c>
      <c r="C142" s="263" t="e">
        <f>IF(C136&gt;'(b) Seasons of a Series'!D34,"Threshold met","INELIGIBLE")</f>
        <v>#N/A</v>
      </c>
      <c r="E142" s="296"/>
      <c r="F142" s="297"/>
      <c r="G142" s="297"/>
      <c r="H142" s="297"/>
      <c r="I142" s="298"/>
      <c r="L142" s="37"/>
      <c r="M142" s="37"/>
      <c r="N142" s="37"/>
      <c r="O142" s="31"/>
      <c r="P142" s="31"/>
      <c r="Q142" s="31"/>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row>
    <row r="143" spans="1:57" s="2" customFormat="1" ht="11.5" x14ac:dyDescent="0.25">
      <c r="A143" s="53"/>
      <c r="B143" s="14" t="str">
        <f>IF($B$11="","",IF($B$11="Single-episode program - drama","","Per hour:"))</f>
        <v/>
      </c>
      <c r="C143" s="303" t="e">
        <f>IF('(b) Seasons of a Series'!D35="NA","",IF(C140&gt;'(b) Seasons of a Series'!D35,"Threshold met","INELIGIBLE"))</f>
        <v>#N/A</v>
      </c>
      <c r="E143" s="296"/>
      <c r="F143" s="297"/>
      <c r="G143" s="297"/>
      <c r="H143" s="297"/>
      <c r="I143" s="298"/>
      <c r="L143" s="37"/>
      <c r="M143" s="37"/>
      <c r="N143" s="37"/>
      <c r="O143" s="31"/>
      <c r="P143" s="31"/>
      <c r="Q143" s="31"/>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row>
    <row r="144" spans="1:57" ht="12.5" thickBot="1" x14ac:dyDescent="0.35">
      <c r="A144" s="91"/>
      <c r="B144" s="304"/>
      <c r="C144" s="91"/>
      <c r="E144" s="299"/>
      <c r="F144" s="300"/>
      <c r="G144" s="300"/>
      <c r="H144" s="300"/>
      <c r="I144" s="301"/>
    </row>
    <row r="145" spans="1:52" x14ac:dyDescent="0.3">
      <c r="E145" s="302"/>
      <c r="F145" s="302"/>
      <c r="G145" s="302"/>
      <c r="H145" s="302"/>
      <c r="I145" s="302"/>
    </row>
    <row r="146" spans="1:52" ht="14" x14ac:dyDescent="0.3">
      <c r="A146" s="279" t="str">
        <f>IF($B$9="YES","","Stop here. You do not need to fill out the below")</f>
        <v>Stop here. You do not need to fill out the below</v>
      </c>
      <c r="B146" s="279"/>
      <c r="C146" s="279"/>
      <c r="D146" s="279"/>
      <c r="E146" s="279"/>
      <c r="F146" s="279"/>
      <c r="G146" s="279"/>
      <c r="H146" s="279"/>
      <c r="I146" s="279"/>
    </row>
    <row r="147" spans="1:52" ht="12.5" thickBot="1" x14ac:dyDescent="0.35"/>
    <row r="148" spans="1:52" thickBot="1" x14ac:dyDescent="0.3">
      <c r="A148" s="105" t="s">
        <v>93</v>
      </c>
      <c r="B148" s="106"/>
      <c r="C148" s="107"/>
      <c r="D148" s="108"/>
      <c r="E148" s="108"/>
      <c r="F148" s="108"/>
      <c r="G148" s="108"/>
      <c r="H148" s="108"/>
      <c r="I148" s="109"/>
    </row>
    <row r="149" spans="1:52" ht="11.5" x14ac:dyDescent="0.25">
      <c r="A149" s="269" t="s">
        <v>110</v>
      </c>
      <c r="B149" s="270"/>
      <c r="C149" s="270"/>
      <c r="D149" s="270"/>
      <c r="E149" s="270"/>
      <c r="F149" s="270"/>
      <c r="G149" s="270"/>
      <c r="H149" s="270"/>
      <c r="I149" s="271"/>
    </row>
    <row r="150" spans="1:52" ht="11.5" x14ac:dyDescent="0.25">
      <c r="A150" s="272"/>
      <c r="B150" s="270"/>
      <c r="C150" s="270"/>
      <c r="D150" s="270"/>
      <c r="E150" s="270"/>
      <c r="F150" s="270"/>
      <c r="G150" s="270"/>
      <c r="H150" s="270"/>
      <c r="I150" s="271"/>
    </row>
    <row r="151" spans="1:52" ht="11.5" x14ac:dyDescent="0.25">
      <c r="A151" s="272"/>
      <c r="B151" s="270"/>
      <c r="C151" s="270"/>
      <c r="D151" s="270"/>
      <c r="E151" s="270"/>
      <c r="F151" s="270"/>
      <c r="G151" s="270"/>
      <c r="H151" s="270"/>
      <c r="I151" s="271"/>
    </row>
    <row r="152" spans="1:52" ht="12.5" x14ac:dyDescent="0.25">
      <c r="A152" s="121"/>
      <c r="B152" s="122"/>
      <c r="C152" s="122"/>
      <c r="D152" s="122"/>
      <c r="E152" s="122"/>
      <c r="F152" s="122"/>
      <c r="G152" s="122"/>
      <c r="H152" s="122"/>
      <c r="I152" s="123"/>
    </row>
    <row r="153" spans="1:52" ht="12" customHeight="1" x14ac:dyDescent="0.25">
      <c r="A153" s="269" t="s">
        <v>171</v>
      </c>
      <c r="B153" s="280"/>
      <c r="C153" s="280"/>
      <c r="D153" s="280"/>
      <c r="E153" s="280"/>
      <c r="F153" s="280"/>
      <c r="G153" s="280"/>
      <c r="H153" s="280"/>
      <c r="I153" s="271"/>
    </row>
    <row r="154" spans="1:52" ht="12" customHeight="1" x14ac:dyDescent="0.25">
      <c r="A154" s="272"/>
      <c r="B154" s="280"/>
      <c r="C154" s="280"/>
      <c r="D154" s="280"/>
      <c r="E154" s="280"/>
      <c r="F154" s="280"/>
      <c r="G154" s="280"/>
      <c r="H154" s="280"/>
      <c r="I154" s="271"/>
      <c r="O154" s="37"/>
      <c r="P154" s="37"/>
    </row>
    <row r="155" spans="1:52" ht="12.5" x14ac:dyDescent="0.25">
      <c r="A155" s="126"/>
      <c r="B155" s="128"/>
      <c r="C155" s="128"/>
      <c r="D155" s="128"/>
      <c r="E155" s="128"/>
      <c r="F155" s="128"/>
      <c r="G155" s="128"/>
      <c r="H155" s="128"/>
      <c r="I155" s="125"/>
      <c r="O155" s="37"/>
      <c r="P155" s="37"/>
      <c r="Q155" s="37"/>
    </row>
    <row r="156" spans="1:52" s="2" customFormat="1" ht="11.5" x14ac:dyDescent="0.25">
      <c r="A156" s="276" t="s">
        <v>115</v>
      </c>
      <c r="B156" s="277"/>
      <c r="C156" s="277"/>
      <c r="D156" s="277"/>
      <c r="E156" s="277"/>
      <c r="F156" s="277"/>
      <c r="G156" s="277"/>
      <c r="H156" s="277"/>
      <c r="I156" s="278"/>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row>
    <row r="157" spans="1:52" s="2" customFormat="1" x14ac:dyDescent="0.3">
      <c r="A157" s="103" t="s">
        <v>76</v>
      </c>
      <c r="B157" s="15"/>
      <c r="C157" s="112">
        <f>C136</f>
        <v>0</v>
      </c>
      <c r="I157" s="104"/>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row>
    <row r="158" spans="1:52" s="2" customFormat="1" x14ac:dyDescent="0.3">
      <c r="A158" s="103"/>
      <c r="B158" s="15"/>
      <c r="C158" s="112"/>
      <c r="E158" s="15"/>
      <c r="I158" s="104"/>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row>
    <row r="159" spans="1:52" s="2" customFormat="1" ht="12.5" x14ac:dyDescent="0.25">
      <c r="A159" s="273" t="s">
        <v>99</v>
      </c>
      <c r="B159" s="274"/>
      <c r="C159" s="113">
        <f>E120</f>
        <v>0</v>
      </c>
      <c r="D159" s="37"/>
      <c r="E159" s="110"/>
      <c r="F159" s="111"/>
      <c r="G159" s="111"/>
      <c r="H159" s="111"/>
      <c r="I159" s="116"/>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row>
    <row r="160" spans="1:52" s="2" customFormat="1" ht="12.5" x14ac:dyDescent="0.25">
      <c r="A160" s="275"/>
      <c r="B160" s="274"/>
      <c r="C160" s="114"/>
      <c r="D160" s="37"/>
      <c r="E160" s="111"/>
      <c r="F160" s="111"/>
      <c r="G160" s="111"/>
      <c r="H160" s="111"/>
      <c r="I160" s="116"/>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row>
    <row r="161" spans="1:57" s="2" customFormat="1" x14ac:dyDescent="0.3">
      <c r="A161" s="103"/>
      <c r="B161" s="15"/>
      <c r="C161" s="115"/>
      <c r="I161" s="104"/>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row>
    <row r="162" spans="1:57" s="2" customFormat="1" x14ac:dyDescent="0.3">
      <c r="A162" s="103" t="s">
        <v>77</v>
      </c>
      <c r="B162" s="15"/>
      <c r="C162" s="112">
        <f>SUM(C157+C159)</f>
        <v>0</v>
      </c>
      <c r="I162" s="104"/>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row>
    <row r="163" spans="1:57" s="2" customFormat="1" ht="12.5" thickBot="1" x14ac:dyDescent="0.35">
      <c r="A163" s="117"/>
      <c r="B163" s="118"/>
      <c r="C163" s="119"/>
      <c r="D163" s="119"/>
      <c r="E163" s="119"/>
      <c r="F163" s="119"/>
      <c r="G163" s="119"/>
      <c r="H163" s="119"/>
      <c r="I163" s="120"/>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row>
    <row r="164" spans="1:57" s="2" customFormat="1" x14ac:dyDescent="0.3">
      <c r="B164" s="15"/>
      <c r="J164" s="37"/>
      <c r="K164" s="37"/>
      <c r="L164" s="37"/>
      <c r="M164" s="37"/>
      <c r="N164" s="37"/>
      <c r="O164" s="31"/>
      <c r="P164" s="31"/>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row>
    <row r="165" spans="1:57" s="2" customFormat="1" x14ac:dyDescent="0.3">
      <c r="B165" s="15"/>
      <c r="K165" s="37"/>
      <c r="L165" s="37"/>
      <c r="M165" s="37"/>
      <c r="N165" s="37"/>
      <c r="O165" s="31"/>
      <c r="P165" s="31"/>
      <c r="Q165" s="31"/>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row>
  </sheetData>
  <sheetProtection password="CF2B" sheet="1" objects="1" scenarios="1"/>
  <mergeCells count="10">
    <mergeCell ref="L18:L20"/>
    <mergeCell ref="L22:L24"/>
    <mergeCell ref="E19:E22"/>
    <mergeCell ref="A149:I151"/>
    <mergeCell ref="A159:B160"/>
    <mergeCell ref="A156:I156"/>
    <mergeCell ref="A146:I146"/>
    <mergeCell ref="E82:E85"/>
    <mergeCell ref="A153:I154"/>
    <mergeCell ref="E140:I144"/>
  </mergeCells>
  <phoneticPr fontId="19" type="noConversion"/>
  <conditionalFormatting sqref="E19 E23:E120 B148:I152 A148:A153 A155:I163">
    <cfRule type="expression" dxfId="26" priority="2">
      <formula>$B$9&lt;&gt;"YES"</formula>
    </cfRule>
  </conditionalFormatting>
  <dataValidations count="3">
    <dataValidation type="list" allowBlank="1" showInputMessage="1" showErrorMessage="1" sqref="B11">
      <formula1>Formats</formula1>
    </dataValidation>
    <dataValidation type="list" allowBlank="1" showInputMessage="1" showErrorMessage="1" sqref="B13">
      <formula1>Seasons</formula1>
    </dataValidation>
    <dataValidation type="list" allowBlank="1" showInputMessage="1" showErrorMessage="1" sqref="B9:B10 B12">
      <formula1>YN</formula1>
    </dataValidation>
  </dataValidations>
  <printOptions gridLines="1"/>
  <pageMargins left="0.51181102362204722" right="0.27559055118110237" top="0.31496062992125984" bottom="0.55118110236220474" header="0.19685039370078741" footer="0.31496062992125984"/>
  <pageSetup paperSize="9" scale="82" fitToHeight="2" orientation="portrait" r:id="rId1"/>
  <headerFooter alignWithMargins="0">
    <oddFooter>&amp;C
&amp;"Arial,Italic"Provisional QAPE Spreadsheet (20%) - Version 4 - October 2014</oddFooter>
  </headerFooter>
  <rowBreaks count="1" manualBreakCount="1">
    <brk id="8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6"/>
  <sheetViews>
    <sheetView workbookViewId="0">
      <selection activeCell="D57" sqref="D57"/>
    </sheetView>
  </sheetViews>
  <sheetFormatPr defaultRowHeight="12.5" x14ac:dyDescent="0.25"/>
  <cols>
    <col min="1" max="1" width="33.7265625" customWidth="1"/>
    <col min="2" max="2" width="4.26953125" customWidth="1"/>
    <col min="3" max="11" width="13" customWidth="1"/>
    <col min="12" max="12" width="15.453125" customWidth="1"/>
  </cols>
  <sheetData>
    <row r="1" spans="1:57" s="2" customFormat="1" ht="12" x14ac:dyDescent="0.3">
      <c r="A1" s="186" t="s">
        <v>150</v>
      </c>
      <c r="B1" s="187"/>
      <c r="C1" s="188"/>
      <c r="D1" s="189"/>
      <c r="E1" s="187"/>
      <c r="F1" s="187"/>
      <c r="G1" s="190"/>
      <c r="H1" s="190"/>
      <c r="I1" s="190"/>
      <c r="J1" s="190"/>
      <c r="K1" s="191"/>
      <c r="L1" s="37"/>
      <c r="M1" s="37"/>
      <c r="N1" s="31"/>
      <c r="O1" s="31"/>
      <c r="P1" s="31"/>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row>
    <row r="2" spans="1:57" s="2" customFormat="1" ht="12" x14ac:dyDescent="0.3">
      <c r="A2" s="192"/>
      <c r="B2" s="84"/>
      <c r="C2" s="193"/>
      <c r="D2" s="194"/>
      <c r="E2" s="195"/>
      <c r="F2" s="194"/>
      <c r="G2" s="194"/>
      <c r="H2" s="194"/>
      <c r="I2" s="194"/>
      <c r="J2" s="194"/>
      <c r="K2" s="194"/>
      <c r="M2" s="37"/>
      <c r="N2" s="37"/>
      <c r="O2" s="31"/>
      <c r="P2" s="31"/>
      <c r="Q2" s="31"/>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row>
    <row r="3" spans="1:57" s="2" customFormat="1" ht="12" x14ac:dyDescent="0.3">
      <c r="A3" s="196" t="s">
        <v>148</v>
      </c>
      <c r="B3" s="197"/>
      <c r="C3" s="198"/>
      <c r="D3" s="234" t="str">
        <f>IF('(a) Provisional QAPE 30%'!B7="","",'(a) Provisional QAPE 30%'!B7)</f>
        <v/>
      </c>
      <c r="E3" s="199"/>
      <c r="F3" s="197"/>
      <c r="G3" s="197"/>
      <c r="H3" s="197"/>
      <c r="I3" s="197"/>
      <c r="J3" s="197"/>
      <c r="K3" s="197"/>
      <c r="M3" s="37"/>
      <c r="N3" s="37"/>
      <c r="O3" s="31"/>
      <c r="P3" s="31"/>
      <c r="Q3" s="31"/>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row>
    <row r="4" spans="1:57" s="2" customFormat="1" ht="12" x14ac:dyDescent="0.3">
      <c r="A4" s="196"/>
      <c r="B4" s="197"/>
      <c r="C4" s="198"/>
      <c r="D4" s="71"/>
      <c r="E4" s="199"/>
      <c r="F4" s="197"/>
      <c r="G4" s="197"/>
      <c r="H4" s="197"/>
      <c r="I4" s="197"/>
      <c r="J4" s="197"/>
      <c r="K4" s="197"/>
      <c r="M4" s="37"/>
      <c r="N4" s="37"/>
      <c r="O4" s="31"/>
      <c r="P4" s="31"/>
      <c r="Q4" s="31"/>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row>
    <row r="5" spans="1:57" s="2" customFormat="1" ht="12" x14ac:dyDescent="0.3">
      <c r="A5" s="196" t="s">
        <v>149</v>
      </c>
      <c r="B5" s="197"/>
      <c r="C5" s="198"/>
      <c r="D5" s="257">
        <f>'(a) Provisional QAPE 30%'!B13</f>
        <v>0</v>
      </c>
      <c r="E5" s="201" t="s">
        <v>170</v>
      </c>
      <c r="F5" s="197"/>
      <c r="G5" s="197"/>
      <c r="H5" s="197"/>
      <c r="I5" s="197"/>
      <c r="J5" s="197"/>
      <c r="K5" s="197"/>
      <c r="M5" s="37"/>
      <c r="N5" s="37"/>
      <c r="O5" s="31"/>
      <c r="P5" s="31"/>
      <c r="Q5" s="31"/>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row>
    <row r="6" spans="1:57" s="2" customFormat="1" ht="12" x14ac:dyDescent="0.3">
      <c r="A6" s="196"/>
      <c r="B6" s="199"/>
      <c r="C6" s="71"/>
      <c r="D6" s="198"/>
      <c r="E6" s="199"/>
      <c r="F6" s="197"/>
      <c r="G6" s="197"/>
      <c r="H6" s="197"/>
      <c r="I6" s="197"/>
      <c r="J6" s="197"/>
      <c r="K6" s="197"/>
      <c r="M6" s="37"/>
      <c r="N6" s="37"/>
      <c r="O6" s="31"/>
      <c r="P6" s="31"/>
      <c r="Q6" s="31"/>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row>
    <row r="7" spans="1:57" s="2" customFormat="1" ht="13" x14ac:dyDescent="0.3">
      <c r="A7" s="196" t="s">
        <v>151</v>
      </c>
      <c r="B7" s="199"/>
      <c r="C7" s="71"/>
      <c r="D7" s="200"/>
      <c r="E7" s="201" t="str">
        <f>IF(D7="","Select 'YES/NO' from list in D7",IF(D7="NO",IF(D5&gt;1,"If this application pertains to Season 2 or more, there must have been previous seasons. Please enter 'YES' in cell D7","Please list information on this Season"),IF(D5=1,"You have indicated this is Season 1 AND there are previous seasons. This cannot be the case","Please list information on this season ")))</f>
        <v>Select 'YES/NO' from list in D7</v>
      </c>
      <c r="F7" s="202"/>
      <c r="G7" s="202"/>
      <c r="H7" s="203"/>
      <c r="I7" s="203"/>
      <c r="J7" s="203"/>
      <c r="K7" s="203"/>
      <c r="L7" s="37"/>
      <c r="M7" s="37"/>
      <c r="N7" s="37"/>
      <c r="O7" s="31"/>
      <c r="P7" s="31"/>
      <c r="Q7" s="31"/>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row>
    <row r="8" spans="1:57" s="2" customFormat="1" ht="13" x14ac:dyDescent="0.3">
      <c r="A8" s="196"/>
      <c r="B8" s="199"/>
      <c r="C8" s="71"/>
      <c r="D8" s="204"/>
      <c r="E8" s="197"/>
      <c r="F8" s="205"/>
      <c r="G8" s="205"/>
      <c r="H8" s="206"/>
      <c r="I8" s="206"/>
      <c r="J8" s="206"/>
      <c r="K8" s="206"/>
      <c r="L8" s="37"/>
      <c r="M8" s="37"/>
      <c r="N8" s="37"/>
      <c r="O8" s="31"/>
      <c r="P8" s="31"/>
      <c r="Q8" s="31"/>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row>
    <row r="9" spans="1:57" s="2" customFormat="1" ht="11.5" x14ac:dyDescent="0.25">
      <c r="A9" s="196"/>
      <c r="B9" s="199"/>
      <c r="C9" s="201" t="str">
        <f>IF($D$7="","","Fill in all boxes in the table below highlighted in green")</f>
        <v/>
      </c>
      <c r="D9" s="264"/>
      <c r="E9" s="199"/>
      <c r="F9" s="197"/>
      <c r="G9" s="197"/>
      <c r="H9" s="197"/>
      <c r="I9" s="197"/>
      <c r="J9" s="197"/>
      <c r="K9" s="197"/>
      <c r="N9" s="37"/>
      <c r="O9" s="31"/>
      <c r="P9" s="31"/>
      <c r="Q9" s="31"/>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row>
    <row r="10" spans="1:57" s="2" customFormat="1" ht="13" x14ac:dyDescent="0.3">
      <c r="A10" s="196"/>
      <c r="B10" s="199"/>
      <c r="C10" s="71"/>
      <c r="D10" s="204" t="str">
        <f>IF(D7=1,IF(D9="YES","You have indicated this is season 1 AND there are previous seasons. This cannot be the case",""),"")</f>
        <v/>
      </c>
      <c r="E10" s="197"/>
      <c r="F10" s="205"/>
      <c r="G10" s="205"/>
      <c r="H10" s="206"/>
      <c r="I10" s="206"/>
      <c r="J10" s="206"/>
      <c r="K10" s="206"/>
      <c r="N10" s="37"/>
      <c r="O10" s="31"/>
      <c r="P10" s="31"/>
      <c r="Q10" s="31"/>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row>
    <row r="11" spans="1:57" s="2" customFormat="1" ht="11.5" x14ac:dyDescent="0.25">
      <c r="A11" s="186" t="s">
        <v>147</v>
      </c>
      <c r="B11" s="186"/>
      <c r="C11" s="186" t="s">
        <v>146</v>
      </c>
      <c r="D11" s="207" t="str">
        <f>IF($D$5&gt;1,"Season 2","")</f>
        <v/>
      </c>
      <c r="E11" s="207" t="str">
        <f>IF($D$5&gt;2,"Season 3","")</f>
        <v/>
      </c>
      <c r="F11" s="208" t="str">
        <f>IF($D$5&gt;3,"Season 4","")</f>
        <v/>
      </c>
      <c r="G11" s="208" t="str">
        <f>IF($D$5&gt;4,"Season 5","")</f>
        <v/>
      </c>
      <c r="H11" s="208" t="str">
        <f>IF($D$5&gt;5,"Season 6","")</f>
        <v/>
      </c>
      <c r="I11" s="208" t="str">
        <f>IF($D$5&gt;6,"Season 7","")</f>
        <v/>
      </c>
      <c r="J11" s="208" t="str">
        <f>IF($D$5&gt;7,"Season 8","")</f>
        <v/>
      </c>
      <c r="K11" s="208" t="str">
        <f>IF($D$5&gt;8,"Season 9","")</f>
        <v/>
      </c>
      <c r="L11" s="4"/>
      <c r="M11" s="37"/>
      <c r="N11" s="37"/>
      <c r="O11" s="31"/>
      <c r="P11" s="31"/>
      <c r="Q11" s="31"/>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row>
    <row r="12" spans="1:57" s="2" customFormat="1" ht="11.5" x14ac:dyDescent="0.25">
      <c r="A12" s="196"/>
      <c r="B12" s="199"/>
      <c r="C12" s="253">
        <v>1</v>
      </c>
      <c r="D12" s="254">
        <v>2</v>
      </c>
      <c r="E12" s="254">
        <v>3</v>
      </c>
      <c r="F12" s="255">
        <v>4</v>
      </c>
      <c r="G12" s="256">
        <v>5</v>
      </c>
      <c r="H12" s="256">
        <v>6</v>
      </c>
      <c r="I12" s="256">
        <v>7</v>
      </c>
      <c r="J12" s="256">
        <v>8</v>
      </c>
      <c r="K12" s="256">
        <v>9</v>
      </c>
      <c r="M12" s="37"/>
      <c r="N12" s="37"/>
      <c r="O12" s="31"/>
      <c r="P12" s="31"/>
      <c r="Q12" s="31"/>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row>
    <row r="13" spans="1:57" s="2" customFormat="1" ht="11.5" x14ac:dyDescent="0.25">
      <c r="A13" s="196" t="s">
        <v>138</v>
      </c>
      <c r="B13" s="199"/>
      <c r="C13" s="211"/>
      <c r="D13" s="212"/>
      <c r="E13" s="212"/>
      <c r="F13" s="212"/>
      <c r="G13" s="212"/>
      <c r="H13" s="212"/>
      <c r="I13" s="212"/>
      <c r="J13" s="212"/>
      <c r="K13" s="212"/>
      <c r="M13" s="37"/>
      <c r="N13" s="37"/>
      <c r="O13" s="31"/>
      <c r="P13" s="31"/>
      <c r="Q13" s="31"/>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row>
    <row r="14" spans="1:57" s="2" customFormat="1" ht="11.5" x14ac:dyDescent="0.25">
      <c r="A14" s="196"/>
      <c r="B14" s="199"/>
      <c r="C14" s="211"/>
      <c r="D14" s="212"/>
      <c r="E14" s="212"/>
      <c r="F14" s="212"/>
      <c r="G14" s="212"/>
      <c r="H14" s="212"/>
      <c r="I14" s="212"/>
      <c r="J14" s="212"/>
      <c r="K14" s="212"/>
      <c r="M14" s="37"/>
      <c r="N14" s="37"/>
      <c r="O14" s="31"/>
      <c r="P14" s="31"/>
      <c r="Q14" s="31"/>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row>
    <row r="15" spans="1:57" s="2" customFormat="1" ht="11.5" x14ac:dyDescent="0.25">
      <c r="A15" s="196" t="s">
        <v>140</v>
      </c>
      <c r="B15" s="199"/>
      <c r="C15" s="211"/>
      <c r="D15" s="212"/>
      <c r="E15" s="212"/>
      <c r="F15" s="212"/>
      <c r="G15" s="212"/>
      <c r="H15" s="212"/>
      <c r="I15" s="212"/>
      <c r="J15" s="212"/>
      <c r="K15" s="212"/>
      <c r="M15" s="37"/>
      <c r="N15" s="37"/>
      <c r="O15" s="31"/>
      <c r="P15" s="31"/>
      <c r="Q15" s="31"/>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row>
    <row r="16" spans="1:57" s="2" customFormat="1" ht="11.5" x14ac:dyDescent="0.25">
      <c r="A16" s="196" t="s">
        <v>143</v>
      </c>
      <c r="B16" s="199"/>
      <c r="C16" s="211"/>
      <c r="D16" s="212"/>
      <c r="E16" s="212"/>
      <c r="F16" s="212"/>
      <c r="G16" s="212"/>
      <c r="H16" s="212"/>
      <c r="I16" s="212"/>
      <c r="J16" s="212"/>
      <c r="K16" s="212"/>
      <c r="M16" s="37"/>
      <c r="N16" s="37"/>
      <c r="O16" s="31"/>
      <c r="P16" s="31"/>
      <c r="Q16" s="31"/>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row>
    <row r="17" spans="1:57" s="2" customFormat="1" ht="11.5" x14ac:dyDescent="0.25">
      <c r="A17" s="196"/>
      <c r="B17" s="199"/>
      <c r="C17" s="209"/>
      <c r="D17" s="210"/>
      <c r="E17" s="210"/>
      <c r="F17" s="211"/>
      <c r="G17" s="212"/>
      <c r="H17" s="212"/>
      <c r="I17" s="212"/>
      <c r="J17" s="212"/>
      <c r="K17" s="212"/>
      <c r="M17" s="37"/>
      <c r="N17" s="37"/>
      <c r="O17" s="31"/>
      <c r="P17" s="31"/>
      <c r="Q17" s="31"/>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row>
    <row r="18" spans="1:57" s="2" customFormat="1" ht="11.5" x14ac:dyDescent="0.25">
      <c r="A18" s="196" t="s">
        <v>139</v>
      </c>
      <c r="B18" s="198"/>
      <c r="C18" s="213"/>
      <c r="D18" s="209"/>
      <c r="E18" s="210"/>
      <c r="F18" s="211"/>
      <c r="G18" s="212"/>
      <c r="H18" s="212"/>
      <c r="I18" s="212"/>
      <c r="J18" s="212"/>
      <c r="K18" s="212"/>
      <c r="M18" s="37"/>
      <c r="N18" s="37"/>
      <c r="O18" s="31"/>
      <c r="P18" s="31"/>
      <c r="Q18" s="31"/>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row>
    <row r="19" spans="1:57" s="2" customFormat="1" ht="11.5" x14ac:dyDescent="0.25">
      <c r="A19" s="196"/>
      <c r="B19" s="214" t="s">
        <v>160</v>
      </c>
      <c r="C19" s="235">
        <v>1</v>
      </c>
      <c r="D19" s="235" t="str">
        <f>IF(D$11="","",(C$20+1))</f>
        <v/>
      </c>
      <c r="E19" s="235" t="str">
        <f t="shared" ref="E19:K19" si="0">IF(E$11="","",(D$20+1))</f>
        <v/>
      </c>
      <c r="F19" s="235" t="str">
        <f t="shared" si="0"/>
        <v/>
      </c>
      <c r="G19" s="235" t="str">
        <f t="shared" si="0"/>
        <v/>
      </c>
      <c r="H19" s="235" t="str">
        <f t="shared" si="0"/>
        <v/>
      </c>
      <c r="I19" s="235" t="str">
        <f t="shared" si="0"/>
        <v/>
      </c>
      <c r="J19" s="235" t="str">
        <f t="shared" si="0"/>
        <v/>
      </c>
      <c r="K19" s="235" t="str">
        <f t="shared" si="0"/>
        <v/>
      </c>
      <c r="M19" s="37"/>
      <c r="N19" s="37"/>
      <c r="O19" s="31"/>
      <c r="P19" s="31"/>
      <c r="Q19" s="31"/>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row>
    <row r="20" spans="1:57" s="2" customFormat="1" ht="11.5" x14ac:dyDescent="0.25">
      <c r="A20" s="196"/>
      <c r="B20" s="214" t="s">
        <v>161</v>
      </c>
      <c r="C20" s="235">
        <f>C13</f>
        <v>0</v>
      </c>
      <c r="D20" s="235" t="str">
        <f>IF(D$11="","",(C$20+D$13))</f>
        <v/>
      </c>
      <c r="E20" s="235" t="str">
        <f t="shared" ref="E20:K20" si="1">IF(E$11="","",(D$20+E$13))</f>
        <v/>
      </c>
      <c r="F20" s="235" t="str">
        <f t="shared" si="1"/>
        <v/>
      </c>
      <c r="G20" s="235" t="str">
        <f t="shared" si="1"/>
        <v/>
      </c>
      <c r="H20" s="235" t="str">
        <f t="shared" si="1"/>
        <v/>
      </c>
      <c r="I20" s="235" t="str">
        <f t="shared" si="1"/>
        <v/>
      </c>
      <c r="J20" s="235" t="str">
        <f t="shared" si="1"/>
        <v/>
      </c>
      <c r="K20" s="235" t="str">
        <f t="shared" si="1"/>
        <v/>
      </c>
      <c r="M20" s="37"/>
      <c r="N20" s="37"/>
      <c r="O20" s="31"/>
      <c r="P20" s="31"/>
      <c r="Q20" s="31"/>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row>
    <row r="21" spans="1:57" s="2" customFormat="1" ht="11.5" x14ac:dyDescent="0.25">
      <c r="A21" s="196"/>
      <c r="B21" s="215"/>
      <c r="C21" s="258"/>
      <c r="D21" s="258"/>
      <c r="E21" s="258"/>
      <c r="F21" s="259"/>
      <c r="G21" s="260"/>
      <c r="H21" s="260"/>
      <c r="I21" s="260"/>
      <c r="J21" s="260"/>
      <c r="K21" s="260"/>
      <c r="M21" s="37"/>
      <c r="N21" s="37"/>
      <c r="O21" s="31"/>
      <c r="P21" s="31"/>
      <c r="Q21" s="31"/>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row>
    <row r="22" spans="1:57" s="2" customFormat="1" ht="11.5" x14ac:dyDescent="0.25">
      <c r="A22" s="196" t="s">
        <v>141</v>
      </c>
      <c r="B22" s="199"/>
      <c r="C22" s="235">
        <f>SUM(C13*C15)</f>
        <v>0</v>
      </c>
      <c r="D22" s="235" t="str">
        <f>IF($D$11="","",SUM(D13*D15))</f>
        <v/>
      </c>
      <c r="E22" s="235" t="str">
        <f t="shared" ref="E22:K22" si="2">IF(E11="","",SUM(E13*E15))</f>
        <v/>
      </c>
      <c r="F22" s="235" t="str">
        <f t="shared" si="2"/>
        <v/>
      </c>
      <c r="G22" s="235" t="str">
        <f t="shared" si="2"/>
        <v/>
      </c>
      <c r="H22" s="235" t="str">
        <f t="shared" si="2"/>
        <v/>
      </c>
      <c r="I22" s="235" t="str">
        <f t="shared" si="2"/>
        <v/>
      </c>
      <c r="J22" s="235" t="str">
        <f t="shared" si="2"/>
        <v/>
      </c>
      <c r="K22" s="235" t="str">
        <f t="shared" si="2"/>
        <v/>
      </c>
      <c r="M22" s="37"/>
      <c r="N22" s="37"/>
      <c r="O22" s="31"/>
      <c r="P22" s="31"/>
      <c r="Q22" s="31"/>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row>
    <row r="23" spans="1:57" s="2" customFormat="1" ht="11.5" x14ac:dyDescent="0.25">
      <c r="A23" s="196" t="s">
        <v>142</v>
      </c>
      <c r="B23" s="199"/>
      <c r="C23" s="236">
        <f>C22/60</f>
        <v>0</v>
      </c>
      <c r="D23" s="236" t="str">
        <f>IF(D11="","",D22/60)</f>
        <v/>
      </c>
      <c r="E23" s="236" t="str">
        <f t="shared" ref="E23:K23" si="3">IF(E11="","",E22/60)</f>
        <v/>
      </c>
      <c r="F23" s="236" t="str">
        <f t="shared" si="3"/>
        <v/>
      </c>
      <c r="G23" s="236" t="str">
        <f t="shared" si="3"/>
        <v/>
      </c>
      <c r="H23" s="236" t="str">
        <f t="shared" si="3"/>
        <v/>
      </c>
      <c r="I23" s="236" t="str">
        <f t="shared" si="3"/>
        <v/>
      </c>
      <c r="J23" s="236" t="str">
        <f t="shared" si="3"/>
        <v/>
      </c>
      <c r="K23" s="236" t="str">
        <f t="shared" si="3"/>
        <v/>
      </c>
      <c r="M23" s="37"/>
      <c r="N23" s="37"/>
      <c r="O23" s="31"/>
      <c r="P23" s="31"/>
      <c r="Q23" s="31"/>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row>
    <row r="24" spans="1:57" s="2" customFormat="1" ht="11.5" x14ac:dyDescent="0.25">
      <c r="A24" s="216"/>
      <c r="B24" s="198"/>
      <c r="C24" s="236"/>
      <c r="D24" s="235"/>
      <c r="E24" s="235"/>
      <c r="F24" s="235"/>
      <c r="G24" s="235"/>
      <c r="H24" s="235"/>
      <c r="I24" s="235"/>
      <c r="J24" s="235"/>
      <c r="K24" s="235"/>
      <c r="M24" s="37"/>
      <c r="N24" s="37"/>
      <c r="O24" s="31"/>
      <c r="P24" s="31"/>
      <c r="Q24" s="31"/>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row>
    <row r="25" spans="1:57" s="2" customFormat="1" ht="11.5" x14ac:dyDescent="0.25">
      <c r="A25" s="196" t="s">
        <v>144</v>
      </c>
      <c r="B25" s="199"/>
      <c r="C25" s="235">
        <f>SUM(C13*C16)</f>
        <v>0</v>
      </c>
      <c r="D25" s="235" t="str">
        <f>IF(D11="","",D13*D16)</f>
        <v/>
      </c>
      <c r="E25" s="235" t="str">
        <f t="shared" ref="E25:K25" si="4">IF(E11="","",E13*E16)</f>
        <v/>
      </c>
      <c r="F25" s="235" t="str">
        <f t="shared" si="4"/>
        <v/>
      </c>
      <c r="G25" s="235" t="str">
        <f t="shared" si="4"/>
        <v/>
      </c>
      <c r="H25" s="235" t="str">
        <f t="shared" si="4"/>
        <v/>
      </c>
      <c r="I25" s="235" t="str">
        <f t="shared" si="4"/>
        <v/>
      </c>
      <c r="J25" s="235" t="str">
        <f t="shared" si="4"/>
        <v/>
      </c>
      <c r="K25" s="235" t="str">
        <f t="shared" si="4"/>
        <v/>
      </c>
      <c r="M25" s="37"/>
      <c r="N25" s="37"/>
      <c r="O25" s="31"/>
      <c r="P25" s="31"/>
      <c r="Q25" s="31"/>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row>
    <row r="26" spans="1:57" s="2" customFormat="1" ht="11.5" x14ac:dyDescent="0.25">
      <c r="A26" s="217"/>
      <c r="B26" s="218"/>
      <c r="C26" s="219"/>
      <c r="D26" s="220"/>
      <c r="E26" s="219"/>
      <c r="F26" s="221"/>
      <c r="G26" s="222"/>
      <c r="H26" s="222"/>
      <c r="I26" s="222"/>
      <c r="J26" s="222"/>
      <c r="K26" s="222"/>
      <c r="M26" s="37"/>
      <c r="N26" s="37"/>
      <c r="O26" s="31"/>
      <c r="P26" s="31"/>
      <c r="Q26" s="31"/>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row>
    <row r="27" spans="1:57" x14ac:dyDescent="0.25">
      <c r="A27" s="223"/>
      <c r="B27" s="223"/>
      <c r="C27" s="223"/>
      <c r="D27" s="283" t="str">
        <f>IF(D19="","",IF(D19&lt;&gt;(C20+1),"Episodes not consecutive",""))</f>
        <v/>
      </c>
      <c r="E27" s="283" t="str">
        <f t="shared" ref="E27:K27" si="5">IF(E19="","",IF(E19&lt;&gt;(D20+1),"Episodes not consecutive",""))</f>
        <v/>
      </c>
      <c r="F27" s="281" t="str">
        <f t="shared" si="5"/>
        <v/>
      </c>
      <c r="G27" s="281" t="str">
        <f t="shared" si="5"/>
        <v/>
      </c>
      <c r="H27" s="281" t="str">
        <f t="shared" si="5"/>
        <v/>
      </c>
      <c r="I27" s="281" t="str">
        <f t="shared" si="5"/>
        <v/>
      </c>
      <c r="J27" s="281" t="str">
        <f t="shared" si="5"/>
        <v/>
      </c>
      <c r="K27" s="281" t="str">
        <f t="shared" si="5"/>
        <v/>
      </c>
    </row>
    <row r="28" spans="1:57" x14ac:dyDescent="0.25">
      <c r="A28" s="223"/>
      <c r="B28" s="223"/>
      <c r="C28" s="223"/>
      <c r="D28" s="284"/>
      <c r="E28" s="285"/>
      <c r="F28" s="282"/>
      <c r="G28" s="282"/>
      <c r="H28" s="282"/>
      <c r="I28" s="282"/>
      <c r="J28" s="282"/>
      <c r="K28" s="282"/>
    </row>
    <row r="29" spans="1:57" s="161" customFormat="1" x14ac:dyDescent="0.25">
      <c r="A29" s="198" t="s">
        <v>145</v>
      </c>
      <c r="B29" s="198"/>
      <c r="C29" s="224"/>
      <c r="D29" s="237">
        <f>SUM(C25:K25)</f>
        <v>0</v>
      </c>
      <c r="E29" s="224"/>
      <c r="F29" s="225"/>
      <c r="G29" s="225"/>
      <c r="H29" s="225"/>
      <c r="I29" s="225"/>
      <c r="J29" s="225"/>
      <c r="K29" s="225"/>
    </row>
    <row r="30" spans="1:57" x14ac:dyDescent="0.25">
      <c r="A30" s="226"/>
      <c r="B30" s="226"/>
      <c r="C30" s="226"/>
      <c r="D30" s="201" t="str">
        <f>IF(D29&gt;=65,"You have met or exceeded the 65-commercial hour cap for Offset support, please contact the POCU before lodging the application","")</f>
        <v/>
      </c>
      <c r="E30" s="226"/>
      <c r="F30" s="226"/>
      <c r="G30" s="226"/>
      <c r="H30" s="226"/>
      <c r="I30" s="226"/>
      <c r="J30" s="226"/>
      <c r="K30" s="226"/>
    </row>
    <row r="31" spans="1:57" x14ac:dyDescent="0.25">
      <c r="A31" s="226"/>
      <c r="B31" s="226"/>
      <c r="C31" s="226"/>
      <c r="D31" s="226"/>
      <c r="E31" s="226"/>
      <c r="F31" s="226"/>
      <c r="G31" s="226"/>
      <c r="H31" s="226"/>
      <c r="I31" s="226"/>
      <c r="J31" s="226"/>
      <c r="K31" s="226"/>
    </row>
    <row r="32" spans="1:57" x14ac:dyDescent="0.25">
      <c r="A32" s="186" t="s">
        <v>162</v>
      </c>
      <c r="B32" s="189"/>
      <c r="C32" s="189"/>
      <c r="D32" s="189"/>
      <c r="E32" s="227"/>
      <c r="F32" s="226"/>
      <c r="G32" s="226"/>
      <c r="H32" s="226"/>
      <c r="I32" s="226"/>
      <c r="J32" s="226"/>
      <c r="K32" s="226"/>
    </row>
    <row r="33" spans="1:11" x14ac:dyDescent="0.25">
      <c r="A33" s="192"/>
      <c r="B33" s="197"/>
      <c r="C33" s="228"/>
      <c r="D33" s="229"/>
      <c r="E33" s="163"/>
      <c r="F33" s="226"/>
      <c r="G33" s="226"/>
      <c r="H33" s="226"/>
      <c r="I33" s="226"/>
      <c r="J33" s="226"/>
      <c r="K33" s="226"/>
    </row>
    <row r="34" spans="1:11" ht="13" x14ac:dyDescent="0.3">
      <c r="A34" s="242" t="s">
        <v>107</v>
      </c>
      <c r="B34" s="243"/>
      <c r="C34" s="238"/>
      <c r="D34" s="167" t="e">
        <f>VLOOKUP('(a) Provisional QAPE 30%'!$B$11,Thresholds,2,FALSE)</f>
        <v>#N/A</v>
      </c>
      <c r="E34" s="230"/>
      <c r="F34" s="226"/>
      <c r="G34" s="226"/>
      <c r="H34" s="226"/>
      <c r="I34" s="226"/>
      <c r="J34" s="226"/>
      <c r="K34" s="226"/>
    </row>
    <row r="35" spans="1:11" x14ac:dyDescent="0.25">
      <c r="A35" s="242" t="s">
        <v>98</v>
      </c>
      <c r="B35" s="244"/>
      <c r="C35" s="245"/>
      <c r="D35" s="167" t="e">
        <f>VLOOKUP('(a) Provisional QAPE 30%'!$B$11,Thresholds,3,FALSE)</f>
        <v>#N/A</v>
      </c>
      <c r="E35" s="230"/>
      <c r="F35" s="226"/>
      <c r="G35" s="226"/>
      <c r="H35" s="226"/>
      <c r="I35" s="231"/>
      <c r="J35" s="226"/>
      <c r="K35" s="226"/>
    </row>
    <row r="36" spans="1:11" x14ac:dyDescent="0.25">
      <c r="A36" s="242"/>
      <c r="B36" s="244"/>
      <c r="C36" s="238"/>
      <c r="D36" s="238"/>
      <c r="E36" s="163"/>
      <c r="F36" s="226"/>
      <c r="G36" s="226"/>
      <c r="H36" s="226"/>
      <c r="I36" s="226"/>
      <c r="J36" s="226"/>
      <c r="K36" s="226"/>
    </row>
    <row r="37" spans="1:11" x14ac:dyDescent="0.25">
      <c r="A37" s="246" t="str">
        <f>IF(ISNUMBER(SEARCH("series",'(a) Provisional QAPE 30%'!$B$11)),"No. Episodes","")</f>
        <v/>
      </c>
      <c r="B37" s="244"/>
      <c r="C37" s="238"/>
      <c r="D37" s="238" t="e">
        <f>HLOOKUP(D5, C$12:K$16, 2, FALSE)</f>
        <v>#N/A</v>
      </c>
      <c r="E37" s="163"/>
      <c r="F37" s="226"/>
      <c r="G37" s="226"/>
      <c r="H37" s="226"/>
      <c r="I37" s="226"/>
      <c r="J37" s="226"/>
      <c r="K37" s="226"/>
    </row>
    <row r="38" spans="1:11" x14ac:dyDescent="0.25">
      <c r="A38" s="246" t="str">
        <f>IF(ISNUMBER(SEARCH("series",'(a) Provisional QAPE 30%'!$B$11)),"Length per episode",IF(ISNUMBER(SEARCH("short",'(a) Provisional QAPE 30%'!$B$11)),"Total Duration","Duration"))</f>
        <v>Duration</v>
      </c>
      <c r="B38" s="244"/>
      <c r="C38" s="238"/>
      <c r="D38" s="238" t="e">
        <f>HLOOKUP(D5, C$12:K$16, 4, FALSE)</f>
        <v>#N/A</v>
      </c>
      <c r="E38" s="163"/>
      <c r="F38" s="226"/>
      <c r="G38" s="226"/>
      <c r="H38" s="226"/>
      <c r="I38" s="226"/>
      <c r="J38" s="226"/>
      <c r="K38" s="226"/>
    </row>
    <row r="39" spans="1:11" x14ac:dyDescent="0.25">
      <c r="A39" s="247"/>
      <c r="B39" s="244"/>
      <c r="C39" s="238"/>
      <c r="D39" s="238"/>
      <c r="E39" s="163"/>
      <c r="F39" s="226"/>
      <c r="G39" s="226"/>
      <c r="H39" s="226"/>
      <c r="I39" s="226"/>
      <c r="J39" s="226"/>
      <c r="K39" s="226"/>
    </row>
    <row r="40" spans="1:11" x14ac:dyDescent="0.25">
      <c r="A40" s="242" t="e">
        <f>IF($D$37="","","Total minutes:")</f>
        <v>#N/A</v>
      </c>
      <c r="B40" s="244"/>
      <c r="C40" s="238"/>
      <c r="D40" s="238" t="e">
        <f>SUM(D37*D38)</f>
        <v>#N/A</v>
      </c>
      <c r="E40" s="163"/>
      <c r="F40" s="226"/>
      <c r="G40" s="226"/>
      <c r="H40" s="226"/>
      <c r="I40" s="226"/>
      <c r="J40" s="226"/>
      <c r="K40" s="226"/>
    </row>
    <row r="41" spans="1:11" x14ac:dyDescent="0.25">
      <c r="A41" s="242" t="e">
        <f>IF($D$37="","","Total hours:")</f>
        <v>#N/A</v>
      </c>
      <c r="B41" s="244"/>
      <c r="C41" s="239"/>
      <c r="D41" s="239" t="e">
        <f>D40/60</f>
        <v>#N/A</v>
      </c>
      <c r="E41" s="232"/>
      <c r="F41" s="226"/>
      <c r="G41" s="226"/>
      <c r="H41" s="226"/>
      <c r="I41" s="226"/>
      <c r="J41" s="226"/>
      <c r="K41" s="226"/>
    </row>
    <row r="42" spans="1:11" x14ac:dyDescent="0.25">
      <c r="A42" s="242"/>
      <c r="B42" s="244"/>
      <c r="C42" s="238"/>
      <c r="D42" s="238"/>
      <c r="E42" s="163"/>
      <c r="F42" s="226"/>
      <c r="G42" s="226"/>
      <c r="H42" s="226"/>
      <c r="I42" s="226"/>
      <c r="J42" s="226"/>
      <c r="K42" s="226"/>
    </row>
    <row r="43" spans="1:11" x14ac:dyDescent="0.25">
      <c r="A43" s="242" t="e">
        <f>IF($D$35="NA","","Total QAPE / hour:")</f>
        <v>#N/A</v>
      </c>
      <c r="B43" s="244"/>
      <c r="C43" s="248"/>
      <c r="D43" s="240" t="e">
        <f>IF($D$35="NA","",IF($D$37="",'(a) Provisional QAPE 30%'!$C$162/($D$38/60),'(a) Provisional QAPE 30%'!$C$162/$D$41))</f>
        <v>#N/A</v>
      </c>
      <c r="E43" s="230"/>
      <c r="F43" s="226"/>
      <c r="G43" s="226"/>
      <c r="H43" s="226"/>
      <c r="I43" s="226"/>
      <c r="J43" s="226"/>
      <c r="K43" s="226"/>
    </row>
    <row r="44" spans="1:11" x14ac:dyDescent="0.25">
      <c r="A44" s="242"/>
      <c r="B44" s="244"/>
      <c r="C44" s="238"/>
      <c r="D44" s="238"/>
      <c r="E44" s="230"/>
      <c r="F44" s="226"/>
      <c r="G44" s="226"/>
      <c r="H44" s="226"/>
      <c r="I44" s="226"/>
      <c r="J44" s="226"/>
      <c r="K44" s="226"/>
    </row>
    <row r="45" spans="1:11" x14ac:dyDescent="0.25">
      <c r="A45" s="242" t="s">
        <v>109</v>
      </c>
      <c r="B45" s="249" t="s">
        <v>157</v>
      </c>
      <c r="C45" s="250"/>
      <c r="D45" s="238" t="e">
        <f>IF('(a) Provisional QAPE 30%'!C136&gt;D34,"Threshold met","INELIGIBLE")</f>
        <v>#N/A</v>
      </c>
      <c r="E45" s="230"/>
      <c r="F45" s="226"/>
      <c r="G45" s="226"/>
      <c r="H45" s="226"/>
      <c r="I45" s="226"/>
      <c r="J45" s="226"/>
      <c r="K45" s="226"/>
    </row>
    <row r="46" spans="1:11" x14ac:dyDescent="0.25">
      <c r="A46" s="251"/>
      <c r="B46" s="252" t="s">
        <v>158</v>
      </c>
      <c r="C46" s="241"/>
      <c r="D46" s="241" t="e">
        <f>IF(D35="NA","",IF(D43&gt;D35,"Threshold met","INELIGIBLE"))</f>
        <v>#N/A</v>
      </c>
      <c r="E46" s="233"/>
      <c r="F46" s="226"/>
      <c r="G46" s="226"/>
      <c r="H46" s="226"/>
      <c r="I46" s="226"/>
      <c r="J46" s="226"/>
      <c r="K46" s="226"/>
    </row>
  </sheetData>
  <sheetProtection password="CF2B" sheet="1" objects="1" scenarios="1"/>
  <mergeCells count="8">
    <mergeCell ref="J27:J28"/>
    <mergeCell ref="K27:K28"/>
    <mergeCell ref="D27:D28"/>
    <mergeCell ref="E27:E28"/>
    <mergeCell ref="F27:F28"/>
    <mergeCell ref="G27:G28"/>
    <mergeCell ref="H27:H28"/>
    <mergeCell ref="I27:I28"/>
  </mergeCells>
  <conditionalFormatting sqref="C13:K13 C15:K15">
    <cfRule type="expression" dxfId="25" priority="34">
      <formula>C$11&lt;&gt;""</formula>
    </cfRule>
  </conditionalFormatting>
  <conditionalFormatting sqref="D22:K23 D25:K25">
    <cfRule type="expression" dxfId="24" priority="31">
      <formula>D$11&lt;&gt;""</formula>
    </cfRule>
  </conditionalFormatting>
  <conditionalFormatting sqref="C16:K16">
    <cfRule type="expression" dxfId="23" priority="30">
      <formula>C$11&lt;&gt;""</formula>
    </cfRule>
  </conditionalFormatting>
  <conditionalFormatting sqref="C16:K16">
    <cfRule type="expression" dxfId="22" priority="28">
      <formula>C$11&lt;&gt;""</formula>
    </cfRule>
  </conditionalFormatting>
  <conditionalFormatting sqref="D19">
    <cfRule type="expression" dxfId="21" priority="27">
      <formula>D$11&lt;&gt;""</formula>
    </cfRule>
  </conditionalFormatting>
  <conditionalFormatting sqref="D19:K20">
    <cfRule type="expression" dxfId="20" priority="25">
      <formula>D$11&lt;&gt;""</formula>
    </cfRule>
  </conditionalFormatting>
  <conditionalFormatting sqref="C19:C20">
    <cfRule type="expression" dxfId="19" priority="24">
      <formula>C$11&lt;&gt;""</formula>
    </cfRule>
  </conditionalFormatting>
  <conditionalFormatting sqref="C19:C20">
    <cfRule type="expression" dxfId="18" priority="23">
      <formula>C$11&lt;&gt;""</formula>
    </cfRule>
  </conditionalFormatting>
  <conditionalFormatting sqref="C19:C20">
    <cfRule type="expression" dxfId="17" priority="22">
      <formula>C$11&lt;&gt;""</formula>
    </cfRule>
  </conditionalFormatting>
  <conditionalFormatting sqref="C19:C20">
    <cfRule type="expression" dxfId="16" priority="21">
      <formula>C$11&lt;&gt;""</formula>
    </cfRule>
  </conditionalFormatting>
  <conditionalFormatting sqref="E19:K19">
    <cfRule type="expression" dxfId="15" priority="20">
      <formula>E$11&lt;&gt;""</formula>
    </cfRule>
  </conditionalFormatting>
  <conditionalFormatting sqref="E19:K19">
    <cfRule type="expression" dxfId="14" priority="18">
      <formula>E$11&lt;&gt;""</formula>
    </cfRule>
  </conditionalFormatting>
  <conditionalFormatting sqref="E19:K19">
    <cfRule type="expression" dxfId="13" priority="15">
      <formula>E$11&lt;&gt;""</formula>
    </cfRule>
  </conditionalFormatting>
  <conditionalFormatting sqref="C22:C23">
    <cfRule type="expression" dxfId="12" priority="13">
      <formula>C$11&lt;&gt;""</formula>
    </cfRule>
  </conditionalFormatting>
  <conditionalFormatting sqref="C23">
    <cfRule type="expression" dxfId="11" priority="12">
      <formula>C$11&lt;&gt;""</formula>
    </cfRule>
  </conditionalFormatting>
  <conditionalFormatting sqref="C25">
    <cfRule type="expression" dxfId="10" priority="11">
      <formula>C$11&lt;&gt;""</formula>
    </cfRule>
  </conditionalFormatting>
  <conditionalFormatting sqref="C13">
    <cfRule type="expression" dxfId="9" priority="10">
      <formula>C$11&lt;&gt;""</formula>
    </cfRule>
  </conditionalFormatting>
  <conditionalFormatting sqref="C15">
    <cfRule type="expression" dxfId="8" priority="9">
      <formula>C$11&lt;&gt;""</formula>
    </cfRule>
  </conditionalFormatting>
  <conditionalFormatting sqref="C16:D16">
    <cfRule type="expression" dxfId="7" priority="8">
      <formula>C$11&lt;&gt;""</formula>
    </cfRule>
  </conditionalFormatting>
  <conditionalFormatting sqref="C16:D16">
    <cfRule type="expression" dxfId="6" priority="7">
      <formula>C$11&lt;&gt;""</formula>
    </cfRule>
  </conditionalFormatting>
  <conditionalFormatting sqref="C9:F9">
    <cfRule type="expression" dxfId="5" priority="6">
      <formula>$C$9&lt;&gt;""</formula>
    </cfRule>
  </conditionalFormatting>
  <conditionalFormatting sqref="D11:K11">
    <cfRule type="expression" dxfId="4" priority="5">
      <formula>D$11&lt;&gt;""</formula>
    </cfRule>
  </conditionalFormatting>
  <conditionalFormatting sqref="C25">
    <cfRule type="expression" dxfId="3" priority="4">
      <formula>C$11&lt;&gt;""</formula>
    </cfRule>
  </conditionalFormatting>
  <conditionalFormatting sqref="E16:G16">
    <cfRule type="expression" dxfId="2" priority="3">
      <formula>E$11&lt;&gt;""</formula>
    </cfRule>
  </conditionalFormatting>
  <conditionalFormatting sqref="E16:G16">
    <cfRule type="expression" dxfId="1" priority="2">
      <formula>E$11&lt;&gt;""</formula>
    </cfRule>
  </conditionalFormatting>
  <conditionalFormatting sqref="C13:H13">
    <cfRule type="expression" dxfId="0" priority="1">
      <formula>C$11&lt;&gt;""</formula>
    </cfRule>
  </conditionalFormatting>
  <dataValidations count="1">
    <dataValidation type="list" allowBlank="1" showInputMessage="1" showErrorMessage="1" sqref="D7">
      <formula1>YN</formula1>
    </dataValidation>
  </dataValidations>
  <pageMargins left="0.70866141732283472" right="0.70866141732283472" top="0.39370078740157483" bottom="0.39370078740157483"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workbookViewId="0">
      <selection activeCell="E21" sqref="E21"/>
    </sheetView>
  </sheetViews>
  <sheetFormatPr defaultRowHeight="12.5" x14ac:dyDescent="0.25"/>
  <cols>
    <col min="1" max="1" width="17.81640625" customWidth="1"/>
    <col min="5" max="5" width="37.81640625" customWidth="1"/>
    <col min="6" max="6" width="15.54296875" customWidth="1"/>
    <col min="7" max="7" width="9.81640625" bestFit="1" customWidth="1"/>
  </cols>
  <sheetData>
    <row r="1" spans="1:11" ht="13" x14ac:dyDescent="0.3">
      <c r="A1" s="175" t="s">
        <v>149</v>
      </c>
      <c r="B1" s="176"/>
      <c r="C1" s="176" t="s">
        <v>152</v>
      </c>
      <c r="D1" s="176"/>
      <c r="E1" s="176" t="s">
        <v>155</v>
      </c>
      <c r="F1" s="176" t="s">
        <v>107</v>
      </c>
      <c r="G1" s="176" t="s">
        <v>156</v>
      </c>
      <c r="H1" s="176"/>
      <c r="I1" s="176"/>
      <c r="J1" s="182" t="s">
        <v>168</v>
      </c>
      <c r="K1" s="183" t="s">
        <v>169</v>
      </c>
    </row>
    <row r="2" spans="1:11" x14ac:dyDescent="0.25">
      <c r="A2" s="177">
        <v>1</v>
      </c>
      <c r="B2" s="161"/>
      <c r="C2" s="178" t="s">
        <v>153</v>
      </c>
      <c r="D2" s="161"/>
      <c r="E2" s="37" t="s">
        <v>100</v>
      </c>
      <c r="F2" s="174">
        <v>500000</v>
      </c>
      <c r="G2" s="174" t="s">
        <v>108</v>
      </c>
      <c r="H2" s="161"/>
      <c r="I2" s="161"/>
      <c r="J2" s="161"/>
      <c r="K2" s="168"/>
    </row>
    <row r="3" spans="1:11" x14ac:dyDescent="0.25">
      <c r="A3" s="177">
        <v>2</v>
      </c>
      <c r="B3" s="161"/>
      <c r="C3" s="178" t="s">
        <v>154</v>
      </c>
      <c r="D3" s="161"/>
      <c r="E3" s="37" t="s">
        <v>101</v>
      </c>
      <c r="F3" s="174">
        <v>500000</v>
      </c>
      <c r="G3" s="174">
        <v>250000</v>
      </c>
      <c r="H3" s="161"/>
      <c r="I3" s="161" t="s">
        <v>163</v>
      </c>
      <c r="J3" s="161">
        <v>10</v>
      </c>
      <c r="K3" s="168">
        <v>15</v>
      </c>
    </row>
    <row r="4" spans="1:11" x14ac:dyDescent="0.25">
      <c r="A4" s="177">
        <v>3</v>
      </c>
      <c r="B4" s="161"/>
      <c r="C4" s="161"/>
      <c r="D4" s="161"/>
      <c r="E4" s="37" t="s">
        <v>102</v>
      </c>
      <c r="F4" s="174">
        <v>1000000</v>
      </c>
      <c r="G4" s="174">
        <v>500000</v>
      </c>
      <c r="H4" s="161"/>
      <c r="I4" s="161" t="s">
        <v>164</v>
      </c>
      <c r="J4" s="161">
        <v>20</v>
      </c>
      <c r="K4" s="168">
        <v>30</v>
      </c>
    </row>
    <row r="5" spans="1:11" x14ac:dyDescent="0.25">
      <c r="A5" s="177">
        <v>4</v>
      </c>
      <c r="B5" s="161"/>
      <c r="C5" s="161"/>
      <c r="D5" s="161"/>
      <c r="E5" s="37" t="s">
        <v>103</v>
      </c>
      <c r="F5" s="174">
        <v>500000</v>
      </c>
      <c r="G5" s="174">
        <v>250000</v>
      </c>
      <c r="H5" s="161"/>
      <c r="I5" s="161" t="s">
        <v>165</v>
      </c>
      <c r="J5" s="161">
        <v>40</v>
      </c>
      <c r="K5" s="168">
        <v>60</v>
      </c>
    </row>
    <row r="6" spans="1:11" x14ac:dyDescent="0.25">
      <c r="A6" s="177">
        <v>5</v>
      </c>
      <c r="B6" s="161"/>
      <c r="C6" s="161"/>
      <c r="D6" s="161"/>
      <c r="E6" s="179" t="s">
        <v>104</v>
      </c>
      <c r="F6" s="174">
        <v>250000</v>
      </c>
      <c r="G6" s="174">
        <v>1000000</v>
      </c>
      <c r="H6" s="161"/>
      <c r="I6" s="161" t="s">
        <v>166</v>
      </c>
      <c r="J6" s="161">
        <v>65</v>
      </c>
      <c r="K6" s="168">
        <v>90</v>
      </c>
    </row>
    <row r="7" spans="1:11" x14ac:dyDescent="0.25">
      <c r="A7" s="177">
        <v>6</v>
      </c>
      <c r="B7" s="161"/>
      <c r="C7" s="161"/>
      <c r="D7" s="161"/>
      <c r="E7" s="161"/>
      <c r="F7" s="161"/>
      <c r="G7" s="161"/>
      <c r="H7" s="161"/>
      <c r="I7" s="161" t="s">
        <v>167</v>
      </c>
      <c r="J7" s="161">
        <v>92</v>
      </c>
      <c r="K7" s="168">
        <v>120</v>
      </c>
    </row>
    <row r="8" spans="1:11" x14ac:dyDescent="0.25">
      <c r="A8" s="177">
        <v>7</v>
      </c>
      <c r="B8" s="161"/>
      <c r="C8" s="161"/>
      <c r="D8" s="161"/>
      <c r="E8" s="161"/>
      <c r="F8" s="161"/>
      <c r="G8" s="161"/>
      <c r="H8" s="161"/>
      <c r="I8" s="161"/>
      <c r="J8" s="161"/>
      <c r="K8" s="168"/>
    </row>
    <row r="9" spans="1:11" x14ac:dyDescent="0.25">
      <c r="A9" s="177">
        <v>8</v>
      </c>
      <c r="B9" s="161"/>
      <c r="C9" s="161"/>
      <c r="D9" s="161"/>
      <c r="E9" s="161"/>
      <c r="F9" s="161"/>
      <c r="G9" s="161"/>
      <c r="H9" s="161"/>
      <c r="I9" s="161"/>
      <c r="J9" s="161"/>
      <c r="K9" s="168"/>
    </row>
    <row r="10" spans="1:11" x14ac:dyDescent="0.25">
      <c r="A10" s="177">
        <v>9</v>
      </c>
      <c r="B10" s="161"/>
      <c r="C10" s="161"/>
      <c r="D10" s="161"/>
      <c r="E10" s="161"/>
      <c r="F10" s="161"/>
      <c r="G10" s="161"/>
      <c r="H10" s="161"/>
      <c r="I10" s="161"/>
      <c r="J10" s="161"/>
      <c r="K10" s="168"/>
    </row>
    <row r="11" spans="1:11" x14ac:dyDescent="0.25">
      <c r="A11" s="180"/>
      <c r="B11" s="181"/>
      <c r="C11" s="181"/>
      <c r="D11" s="181"/>
      <c r="E11" s="181"/>
      <c r="F11" s="181"/>
      <c r="G11" s="181"/>
      <c r="H11" s="181"/>
      <c r="I11" s="181"/>
      <c r="J11" s="181"/>
      <c r="K11" s="169"/>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(a) Provisional QAPE 30%</vt:lpstr>
      <vt:lpstr>(b) Seasons of a Series</vt:lpstr>
      <vt:lpstr>Underlying data</vt:lpstr>
      <vt:lpstr>Formats</vt:lpstr>
      <vt:lpstr>'(a) Provisional QAPE 30%'!Print_Area</vt:lpstr>
      <vt:lpstr>'(b) Seasons of a Series'!Print_Area</vt:lpstr>
      <vt:lpstr>Seasons</vt:lpstr>
      <vt:lpstr>Thresholds</vt:lpstr>
      <vt:lpstr>YN</vt:lpstr>
    </vt:vector>
  </TitlesOfParts>
  <Company>moneypenny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Provisonal QAPE spreadsheet: 20%</dc:title>
  <dc:creator>Screen Australia</dc:creator>
  <cp:lastModifiedBy>Amy Powter</cp:lastModifiedBy>
  <cp:lastPrinted>2014-02-11T00:02:31Z</cp:lastPrinted>
  <dcterms:created xsi:type="dcterms:W3CDTF">2008-06-10T02:21:54Z</dcterms:created>
  <dcterms:modified xsi:type="dcterms:W3CDTF">2022-03-02T22:38:02Z</dcterms:modified>
</cp:coreProperties>
</file>