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510" yWindow="195" windowWidth="25320" windowHeight="15870" tabRatio="974"/>
  </bookViews>
  <sheets>
    <sheet name="(a) Provisional QAPE 20%" sheetId="1" r:id="rId1"/>
    <sheet name="(b) Seasons of a Series" sheetId="2" r:id="rId2"/>
    <sheet name="Underlying data" sheetId="3" state="hidden" r:id="rId3"/>
  </sheets>
  <definedNames>
    <definedName name="Formats">'Underlying data'!$E$2:$E$6</definedName>
    <definedName name="_xlnm.Print_Area" localSheetId="0">'(a) Provisional QAPE 20%'!$A$1:$J$162</definedName>
    <definedName name="_xlnm.Print_Area" localSheetId="1">'(b) Seasons of a Series'!$A$1:$K$46</definedName>
    <definedName name="Seasons">'Underlying data'!$A$2:$A$10</definedName>
    <definedName name="Thresholds">'Underlying data'!$E$2:$G$6</definedName>
    <definedName name="YN">'Underlying data'!$C$2:$C$3</definedName>
  </definedNames>
  <calcPr calcId="145621"/>
</workbook>
</file>

<file path=xl/calcChain.xml><?xml version="1.0" encoding="utf-8"?>
<calcChain xmlns="http://schemas.openxmlformats.org/spreadsheetml/2006/main">
  <c r="A145" i="1" l="1"/>
  <c r="E7" i="2"/>
  <c r="C9" i="2"/>
  <c r="D10" i="2"/>
  <c r="B14" i="1"/>
  <c r="D5" i="2"/>
  <c r="K11" i="2" s="1"/>
  <c r="C25" i="2"/>
  <c r="E82" i="1"/>
  <c r="C20" i="2"/>
  <c r="D3" i="2"/>
  <c r="E11" i="1"/>
  <c r="E7" i="1"/>
  <c r="E9" i="1"/>
  <c r="E19" i="1"/>
  <c r="E13" i="1"/>
  <c r="B142" i="1"/>
  <c r="B143" i="1"/>
  <c r="A140" i="1"/>
  <c r="D35" i="2"/>
  <c r="A43" i="2" s="1"/>
  <c r="D34" i="2"/>
  <c r="A13" i="1"/>
  <c r="A38" i="2"/>
  <c r="A37" i="2"/>
  <c r="C22" i="2"/>
  <c r="C23" i="2" s="1"/>
  <c r="C29" i="1"/>
  <c r="I107" i="1"/>
  <c r="I117" i="1"/>
  <c r="C114" i="1"/>
  <c r="G100" i="1"/>
  <c r="E100" i="1"/>
  <c r="C100" i="1"/>
  <c r="G51" i="1"/>
  <c r="G90" i="1"/>
  <c r="G101" i="1" s="1"/>
  <c r="G120" i="1" s="1"/>
  <c r="E51" i="1"/>
  <c r="E90" i="1" s="1"/>
  <c r="E101" i="1" s="1"/>
  <c r="E120" i="1" s="1"/>
  <c r="C158" i="1" s="1"/>
  <c r="C51" i="1"/>
  <c r="C90" i="1" s="1"/>
  <c r="C101" i="1" s="1"/>
  <c r="C120" i="1" s="1"/>
  <c r="I110" i="1"/>
  <c r="I104" i="1"/>
  <c r="I116" i="1"/>
  <c r="I119" i="1"/>
  <c r="I27" i="1"/>
  <c r="I98" i="1"/>
  <c r="I23" i="1"/>
  <c r="I29" i="1" s="1"/>
  <c r="C131" i="1" s="1"/>
  <c r="I24" i="1"/>
  <c r="I25" i="1"/>
  <c r="I26" i="1"/>
  <c r="I28" i="1"/>
  <c r="I91" i="1"/>
  <c r="I92" i="1"/>
  <c r="I93" i="1"/>
  <c r="I94" i="1"/>
  <c r="I95" i="1"/>
  <c r="I96" i="1"/>
  <c r="I97" i="1"/>
  <c r="I99" i="1"/>
  <c r="I52" i="1"/>
  <c r="I53" i="1"/>
  <c r="I54" i="1"/>
  <c r="I55" i="1"/>
  <c r="I56" i="1"/>
  <c r="I57" i="1"/>
  <c r="I58" i="1"/>
  <c r="I59" i="1"/>
  <c r="I60" i="1"/>
  <c r="I61" i="1"/>
  <c r="I62" i="1"/>
  <c r="I63" i="1"/>
  <c r="I64" i="1"/>
  <c r="I65" i="1"/>
  <c r="I66" i="1"/>
  <c r="I67" i="1"/>
  <c r="I68" i="1"/>
  <c r="I69" i="1"/>
  <c r="I70" i="1"/>
  <c r="I71" i="1"/>
  <c r="I72" i="1"/>
  <c r="I73" i="1"/>
  <c r="I74" i="1"/>
  <c r="I75" i="1"/>
  <c r="I76" i="1"/>
  <c r="I77" i="1"/>
  <c r="I78" i="1"/>
  <c r="I79" i="1"/>
  <c r="I80" i="1"/>
  <c r="I81" i="1"/>
  <c r="I86" i="1"/>
  <c r="I87" i="1"/>
  <c r="I88" i="1"/>
  <c r="I89" i="1"/>
  <c r="I30" i="1"/>
  <c r="I51" i="1" s="1"/>
  <c r="I31" i="1"/>
  <c r="I32" i="1"/>
  <c r="I33" i="1"/>
  <c r="I34" i="1"/>
  <c r="I35" i="1"/>
  <c r="I36" i="1"/>
  <c r="I37" i="1"/>
  <c r="I38" i="1"/>
  <c r="I39" i="1"/>
  <c r="I40" i="1"/>
  <c r="I41" i="1"/>
  <c r="I42" i="1"/>
  <c r="I43" i="1"/>
  <c r="I44" i="1"/>
  <c r="I45" i="1"/>
  <c r="I46" i="1"/>
  <c r="I47" i="1"/>
  <c r="I48" i="1"/>
  <c r="I49" i="1"/>
  <c r="I50" i="1"/>
  <c r="I102" i="1"/>
  <c r="I103" i="1"/>
  <c r="I105" i="1"/>
  <c r="I106" i="1"/>
  <c r="I108" i="1"/>
  <c r="I114" i="1" s="1"/>
  <c r="I109" i="1"/>
  <c r="I111" i="1"/>
  <c r="I113" i="1"/>
  <c r="I131" i="1"/>
  <c r="I115" i="1"/>
  <c r="I118" i="1"/>
  <c r="E29" i="1"/>
  <c r="E114" i="1"/>
  <c r="A134" i="1"/>
  <c r="G29" i="1"/>
  <c r="I112" i="1"/>
  <c r="G114" i="1"/>
  <c r="D11" i="2"/>
  <c r="D25" i="2" s="1"/>
  <c r="I100" i="1"/>
  <c r="C140" i="1"/>
  <c r="D38" i="2"/>
  <c r="I90" i="1" l="1"/>
  <c r="I101" i="1" s="1"/>
  <c r="I120" i="1" s="1"/>
  <c r="C133" i="1" s="1"/>
  <c r="A16" i="1"/>
  <c r="B29" i="1" s="1"/>
  <c r="I123" i="1"/>
  <c r="C127" i="1"/>
  <c r="I133" i="1" s="1"/>
  <c r="B113" i="1" s="1"/>
  <c r="A17" i="1"/>
  <c r="I127" i="1"/>
  <c r="C129" i="1"/>
  <c r="C134" i="1" s="1"/>
  <c r="C136" i="1" s="1"/>
  <c r="D45" i="2" s="1"/>
  <c r="K23" i="2"/>
  <c r="K25" i="2"/>
  <c r="K19" i="2"/>
  <c r="K27" i="2" s="1"/>
  <c r="K22" i="2"/>
  <c r="K20" i="2"/>
  <c r="F11" i="2"/>
  <c r="D43" i="2"/>
  <c r="I11" i="2"/>
  <c r="D37" i="2"/>
  <c r="E11" i="2"/>
  <c r="G11" i="2"/>
  <c r="H11" i="2"/>
  <c r="D19" i="2"/>
  <c r="D27" i="2" s="1"/>
  <c r="D46" i="2"/>
  <c r="D20" i="2"/>
  <c r="J11" i="2"/>
  <c r="D22" i="2"/>
  <c r="C143" i="1"/>
  <c r="D23" i="2"/>
  <c r="C137" i="1" l="1"/>
  <c r="C138" i="1" s="1"/>
  <c r="C156" i="1"/>
  <c r="C161" i="1" s="1"/>
  <c r="C142" i="1"/>
  <c r="J19" i="2"/>
  <c r="J27" i="2" s="1"/>
  <c r="J20" i="2"/>
  <c r="J22" i="2"/>
  <c r="J23" i="2"/>
  <c r="J25" i="2"/>
  <c r="I22" i="2"/>
  <c r="I20" i="2"/>
  <c r="I19" i="2"/>
  <c r="I27" i="2" s="1"/>
  <c r="I23" i="2"/>
  <c r="I25" i="2"/>
  <c r="A41" i="2"/>
  <c r="D40" i="2"/>
  <c r="D41" i="2" s="1"/>
  <c r="A40" i="2"/>
  <c r="E20" i="2"/>
  <c r="E25" i="2"/>
  <c r="E22" i="2"/>
  <c r="E23" i="2"/>
  <c r="E19" i="2"/>
  <c r="E27" i="2" s="1"/>
  <c r="G25" i="2"/>
  <c r="G19" i="2"/>
  <c r="G27" i="2" s="1"/>
  <c r="G20" i="2"/>
  <c r="G23" i="2"/>
  <c r="G22" i="2"/>
  <c r="H23" i="2"/>
  <c r="H19" i="2"/>
  <c r="H27" i="2" s="1"/>
  <c r="H22" i="2"/>
  <c r="H25" i="2"/>
  <c r="H20" i="2"/>
  <c r="F22" i="2"/>
  <c r="F20" i="2"/>
  <c r="F19" i="2"/>
  <c r="F27" i="2" s="1"/>
  <c r="F25" i="2"/>
  <c r="F23" i="2"/>
  <c r="D29" i="2" l="1"/>
  <c r="D30" i="2" s="1"/>
</calcChain>
</file>

<file path=xl/sharedStrings.xml><?xml version="1.0" encoding="utf-8"?>
<sst xmlns="http://schemas.openxmlformats.org/spreadsheetml/2006/main" count="219" uniqueCount="174">
  <si>
    <t>FINANCE</t>
  </si>
  <si>
    <t>LEVIES</t>
  </si>
  <si>
    <t>GRAND TOTAL</t>
  </si>
  <si>
    <t>PRINCIPAL CAST</t>
  </si>
  <si>
    <t>SUPPORTING CAST</t>
  </si>
  <si>
    <t>TRAVEL &amp; TRANSPORT</t>
  </si>
  <si>
    <t xml:space="preserve">  -  Audit</t>
  </si>
  <si>
    <t xml:space="preserve">  -  Title Search</t>
  </si>
  <si>
    <t>PROD MANAGEMENT</t>
  </si>
  <si>
    <t>PROD ACCOUNTING</t>
  </si>
  <si>
    <t>AD'S and SCRIPT SUPER</t>
  </si>
  <si>
    <t>ART (DESIGN) CREW</t>
  </si>
  <si>
    <t>ACTION VEHICLES</t>
  </si>
  <si>
    <t xml:space="preserve">LIVESTOCK </t>
  </si>
  <si>
    <t>OHSS and SAFETY</t>
  </si>
  <si>
    <t>TUITION and TECH ADV</t>
  </si>
  <si>
    <t>SECOND UNIT</t>
  </si>
  <si>
    <t>OFFSHORE CREW</t>
  </si>
  <si>
    <t>FINAL QAPE</t>
  </si>
  <si>
    <t>TOTAL QAPE as per Column (E)</t>
  </si>
  <si>
    <t>ATL QAPE</t>
  </si>
  <si>
    <t>EXPENDITURE</t>
  </si>
  <si>
    <t>QAPE</t>
  </si>
  <si>
    <t>COST</t>
  </si>
  <si>
    <t>PRODUCERS</t>
  </si>
  <si>
    <t>DIRECTOR</t>
  </si>
  <si>
    <t>FRINGES</t>
  </si>
  <si>
    <t>TOTAL ATL</t>
  </si>
  <si>
    <t>CONSTRUCTION</t>
  </si>
  <si>
    <t>SFX &amp; GUNS</t>
  </si>
  <si>
    <t>STUNTS</t>
  </si>
  <si>
    <t>MUSIC</t>
  </si>
  <si>
    <t>COSTUMES</t>
  </si>
  <si>
    <t>LOCATIONS</t>
  </si>
  <si>
    <t>STAGE RENTAL</t>
  </si>
  <si>
    <t>PROPS &amp; SETS</t>
  </si>
  <si>
    <t>LIVESTOCK</t>
  </si>
  <si>
    <t>SAFETY</t>
  </si>
  <si>
    <t>INSURANCES</t>
  </si>
  <si>
    <t>TOTAL POST PRODUCTION</t>
  </si>
  <si>
    <t>TOTAL BELOW THE LINE</t>
  </si>
  <si>
    <t>LEGAL</t>
  </si>
  <si>
    <t>OVERHEAD</t>
  </si>
  <si>
    <t>SUB TOTAL</t>
  </si>
  <si>
    <t>COMPLETION BOND</t>
  </si>
  <si>
    <t>CONTINGENCY</t>
  </si>
  <si>
    <t>OVERTIME &amp; LOADINGS</t>
  </si>
  <si>
    <t>ANIMATION and PUPPETRY</t>
  </si>
  <si>
    <t>FILM &amp; LAB - SHOOT</t>
  </si>
  <si>
    <t>STOCK FTGE &amp; ARCHIVE</t>
  </si>
  <si>
    <t>(B1)</t>
  </si>
  <si>
    <t>(B2)</t>
  </si>
  <si>
    <t xml:space="preserve">AUSTRALIAN </t>
  </si>
  <si>
    <t>APPLICANT</t>
  </si>
  <si>
    <t>MARKETING</t>
  </si>
  <si>
    <t>(C)</t>
  </si>
  <si>
    <t>GRIP EQUIP</t>
  </si>
  <si>
    <t>UNIT FACILITIES</t>
  </si>
  <si>
    <t>RENTALS &amp; STORES</t>
  </si>
  <si>
    <t>HOTEL, LIVING,CATERING</t>
  </si>
  <si>
    <t>OFFICE EXPENSES</t>
  </si>
  <si>
    <t>OFFSHORE SHOOT</t>
  </si>
  <si>
    <t>SECOND UNIT EXPENSES</t>
  </si>
  <si>
    <t>POST: CREW WAGES</t>
  </si>
  <si>
    <t>POST:OFFICE &amp; RENTALS</t>
  </si>
  <si>
    <t>POST: TRAVEL &amp; HOTEL</t>
  </si>
  <si>
    <t>POST:  LAB (IMAGE)</t>
  </si>
  <si>
    <t>POST:  CGI/VFX</t>
  </si>
  <si>
    <t>POST:  SOUND</t>
  </si>
  <si>
    <t>PUBLICITY &amp; STILLS</t>
  </si>
  <si>
    <t>(A)</t>
  </si>
  <si>
    <t>ALL IN AUD</t>
  </si>
  <si>
    <t>COMMENT</t>
  </si>
  <si>
    <t>TOTAL</t>
  </si>
  <si>
    <t>ON</t>
  </si>
  <si>
    <t>DELIVERY</t>
  </si>
  <si>
    <t>Total QAPE as per above:</t>
  </si>
  <si>
    <t>Revised QAPE for THRESHOLD purposes only:</t>
  </si>
  <si>
    <t>CAMERA EQUIP</t>
  </si>
  <si>
    <t>SOUND EQUIP</t>
  </si>
  <si>
    <t>LIGHTING EQUIP</t>
  </si>
  <si>
    <t>FILM</t>
  </si>
  <si>
    <t xml:space="preserve"> </t>
  </si>
  <si>
    <t xml:space="preserve">TOTAL </t>
  </si>
  <si>
    <t>FRINGES &amp; WORK.COMP.</t>
  </si>
  <si>
    <t>CASTING FEES</t>
  </si>
  <si>
    <t>STANDINS and DOUBLES</t>
  </si>
  <si>
    <t>EXTRAS (CROWD)</t>
  </si>
  <si>
    <t>MU &amp; HAIR</t>
  </si>
  <si>
    <t>VFX (PHYSICAL)</t>
  </si>
  <si>
    <t xml:space="preserve">  -  Bank Fees</t>
  </si>
  <si>
    <t xml:space="preserve">  -  Company Fees</t>
  </si>
  <si>
    <t xml:space="preserve">  -  Production Legals</t>
  </si>
  <si>
    <t>IMPORTANT NOTE FOR OFFICIAL CO-PRODUCTIONS</t>
  </si>
  <si>
    <t>20% ATL</t>
  </si>
  <si>
    <t>Total Film Expenditure</t>
  </si>
  <si>
    <t>QAPE CALCULATION SUMMARY</t>
  </si>
  <si>
    <t>EXCLUSIONS</t>
  </si>
  <si>
    <t>Rebate calculation @ 20% of QAPE</t>
  </si>
  <si>
    <t>PER HOUR THRESHOLD:</t>
  </si>
  <si>
    <t>Plus expenditure by foreign co-producing partner (if expenditure had been QAPE).</t>
  </si>
  <si>
    <t>Single-episode program - drama</t>
  </si>
  <si>
    <t>Single-episode program - documentary</t>
  </si>
  <si>
    <t>Season of a series - drama</t>
  </si>
  <si>
    <t>Season of a series - documentary</t>
  </si>
  <si>
    <t>Short-form animation</t>
  </si>
  <si>
    <t>Format:</t>
  </si>
  <si>
    <t>Title:</t>
  </si>
  <si>
    <t>Threshold</t>
  </si>
  <si>
    <t>NA</t>
  </si>
  <si>
    <t>Eligibility:</t>
  </si>
  <si>
    <t xml:space="preserve">Manually input your total budget into Column (A).  For official co-productions these figures should be the combined expenditure of both the Australian co-producing partner (the applicant) and the foreign co-producing partner in Australian dollars.  Then list all expenditure by the foreign co-producing partner in Column (B1). </t>
  </si>
  <si>
    <t>OVERHEADS CALCULATION</t>
  </si>
  <si>
    <t>5% of Total Film Expenditure</t>
  </si>
  <si>
    <t>$500,000 cap</t>
  </si>
  <si>
    <t>Actual overheads claimed</t>
  </si>
  <si>
    <t>To calculate the total threshold for an offical co-production, please complete calculations below:</t>
  </si>
  <si>
    <t>PROVISIONAL QAPE SPREADSHEET - NON-FEATURES (20%)</t>
  </si>
  <si>
    <t>STORY &amp; SCRIPT</t>
  </si>
  <si>
    <t>DEVELOPMENT</t>
  </si>
  <si>
    <t>CAMERA CREW</t>
  </si>
  <si>
    <t>SOUND CREW</t>
  </si>
  <si>
    <t>LIGHTING CREW</t>
  </si>
  <si>
    <t>GRIPS CREW</t>
  </si>
  <si>
    <t>COSTUME CREW</t>
  </si>
  <si>
    <t>MAKE-UP CREW</t>
  </si>
  <si>
    <t>HAIR CREW</t>
  </si>
  <si>
    <t>SFX &amp; ARMOURY</t>
  </si>
  <si>
    <t>VFX and ANIMATION</t>
  </si>
  <si>
    <t>TOTAL UNIT FEES &amp; SALARIES</t>
  </si>
  <si>
    <t>TOTAL PRODUCTION COSTS</t>
  </si>
  <si>
    <t xml:space="preserve">  -  Offset applicant fees</t>
  </si>
  <si>
    <t xml:space="preserve">  -  Tax Accounting fees</t>
  </si>
  <si>
    <t xml:space="preserve">  -  Cashflow Lender Costs</t>
  </si>
  <si>
    <t xml:space="preserve">  -  Stamp Duty</t>
  </si>
  <si>
    <t xml:space="preserve">  -  Exchange Rate Fluctation</t>
  </si>
  <si>
    <t>TFE cross check:</t>
  </si>
  <si>
    <t>20% of Total Film Expenditure (cap on ATL)</t>
  </si>
  <si>
    <t>Rebate as a % of TFE</t>
  </si>
  <si>
    <t>Overhead cap exceeded?</t>
  </si>
  <si>
    <t>Number of episodes:</t>
  </si>
  <si>
    <t>Episode numbers:</t>
  </si>
  <si>
    <t>Episode length (in mins):</t>
  </si>
  <si>
    <t>Season running time (in mins)</t>
  </si>
  <si>
    <t>Season running time (in hours)</t>
  </si>
  <si>
    <t>Episode length (in commercial hours):</t>
  </si>
  <si>
    <t>Commercial hours this season:</t>
  </si>
  <si>
    <t>Total commercial hours to date (including season in question)</t>
  </si>
  <si>
    <t>Season 1</t>
  </si>
  <si>
    <t>Episode Length/Running Time</t>
  </si>
  <si>
    <t>Series Title:</t>
  </si>
  <si>
    <t>Season No.</t>
  </si>
  <si>
    <t>SEASONS OF A SERIES - THRESHOLD CALCULATOR</t>
  </si>
  <si>
    <t>Have there been previous seasons of this series?</t>
  </si>
  <si>
    <t>Y/N</t>
  </si>
  <si>
    <t>YES</t>
  </si>
  <si>
    <t>NO</t>
  </si>
  <si>
    <t>Formats</t>
  </si>
  <si>
    <t>Per hour</t>
  </si>
  <si>
    <t>Overall:</t>
  </si>
  <si>
    <t>Per Hour:</t>
  </si>
  <si>
    <t>Official Co-production</t>
  </si>
  <si>
    <t xml:space="preserve">First episode of season:  </t>
  </si>
  <si>
    <t xml:space="preserve">Last episode of season:  </t>
  </si>
  <si>
    <t xml:space="preserve"> ELIGIBILITY CALCULATION</t>
  </si>
  <si>
    <t>quarter</t>
  </si>
  <si>
    <t>half</t>
  </si>
  <si>
    <t>hour</t>
  </si>
  <si>
    <t>hour half</t>
  </si>
  <si>
    <t>2 hours</t>
  </si>
  <si>
    <t>min</t>
  </si>
  <si>
    <t>max</t>
  </si>
  <si>
    <t>This is the season that you are currently applying for</t>
  </si>
  <si>
    <t>None of the expenditure in Column (B1) is QAPE, however it does make up part of your total film expenditure.   List all exclusions for the Australian applicant company in Column (B2) - this includes non-QAPE, exclusions and any pre 1 July 2007 expenditure.</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</si>
</sst>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5" formatCode="&quot;$&quot;#,##0;\-&quot;$&quot;#,##0"/>
    <numFmt numFmtId="6" formatCode="&quot;$&quot;#,##0;[Red]\-&quot;$&quot;#,##0"/>
    <numFmt numFmtId="43" formatCode="_-* #,##0.00_-;\-* #,##0.00_-;_-* &quot;-&quot;??_-;_-@_-"/>
    <numFmt numFmtId="164" formatCode="_(* #,##0.00_);_(* \(#,##0.00\);_(* &quot;-&quot;??_);_(@_)"/>
    <numFmt numFmtId="165" formatCode="_(* #,##0_);_(* \(#,##0\);_(* &quot;-&quot;??_);_(@_)"/>
    <numFmt numFmtId="166" formatCode="&quot;$&quot;#,##0"/>
    <numFmt numFmtId="167" formatCode="[$-C09]dd\-mmm\-yy;@"/>
  </numFmts>
  <fonts count="41" x14ac:knownFonts="1">
    <font>
      <sz val="10"/>
      <name val="Arial"/>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b/>
      <sz val="9"/>
      <name val="Arial"/>
      <family val="2"/>
    </font>
    <font>
      <sz val="9"/>
      <name val="Arial"/>
      <family val="2"/>
    </font>
    <font>
      <b/>
      <i/>
      <sz val="9"/>
      <name val="Arial"/>
      <family val="2"/>
    </font>
    <font>
      <i/>
      <sz val="9"/>
      <name val="Arial"/>
      <family val="2"/>
    </font>
    <font>
      <b/>
      <i/>
      <sz val="9"/>
      <color indexed="10"/>
      <name val="Arial"/>
      <family val="2"/>
    </font>
    <font>
      <sz val="9"/>
      <name val="Arial"/>
      <family val="2"/>
    </font>
    <font>
      <b/>
      <sz val="7"/>
      <color indexed="10"/>
      <name val="Arial"/>
      <family val="2"/>
    </font>
    <font>
      <sz val="10"/>
      <name val="Arial"/>
      <family val="2"/>
    </font>
    <font>
      <b/>
      <sz val="8"/>
      <name val="Arial"/>
      <family val="2"/>
    </font>
    <font>
      <b/>
      <sz val="12"/>
      <name val="Arial"/>
      <family val="2"/>
    </font>
    <font>
      <b/>
      <u/>
      <sz val="9"/>
      <name val="Arial"/>
      <family val="2"/>
    </font>
    <font>
      <u/>
      <sz val="9"/>
      <name val="Arial"/>
      <family val="2"/>
    </font>
    <font>
      <i/>
      <sz val="10"/>
      <name val="Arial"/>
      <family val="2"/>
    </font>
    <font>
      <b/>
      <sz val="10"/>
      <name val="Arial"/>
      <family val="2"/>
    </font>
    <font>
      <b/>
      <i/>
      <sz val="9"/>
      <color rgb="FFFF0000"/>
      <name val="Arial"/>
      <family val="2"/>
    </font>
    <font>
      <b/>
      <sz val="9"/>
      <color rgb="FFFF0000"/>
      <name val="Arial"/>
      <family val="2"/>
    </font>
    <font>
      <b/>
      <i/>
      <sz val="8"/>
      <color rgb="FFFF0000"/>
      <name val="Arial"/>
      <family val="2"/>
    </font>
    <font>
      <sz val="9"/>
      <color rgb="FFFF0000"/>
      <name val="Arial"/>
      <family val="2"/>
    </font>
    <font>
      <b/>
      <sz val="9"/>
      <color theme="0"/>
      <name val="Arial"/>
      <family val="2"/>
    </font>
    <font>
      <b/>
      <i/>
      <sz val="11"/>
      <color rgb="FFFF0000"/>
      <name val="Arial"/>
      <family val="2"/>
    </font>
    <font>
      <b/>
      <sz val="10"/>
      <color rgb="FFFF0000"/>
      <name val="Arial"/>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indexed="43"/>
        <bgColor indexed="64"/>
      </patternFill>
    </fill>
    <fill>
      <patternFill patternType="solid">
        <fgColor indexed="22"/>
        <bgColor indexed="22"/>
      </patternFill>
    </fill>
    <fill>
      <patternFill patternType="solid">
        <fgColor indexed="42"/>
        <bgColor indexed="64"/>
      </patternFill>
    </fill>
    <fill>
      <patternFill patternType="solid">
        <fgColor theme="6" tint="0.39997558519241921"/>
        <bgColor indexed="64"/>
      </patternFill>
    </fill>
    <fill>
      <patternFill patternType="solid">
        <fgColor theme="0" tint="-4.9989318521683403E-2"/>
        <bgColor indexed="64"/>
      </patternFill>
    </fill>
  </fills>
  <borders count="4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right style="medium">
        <color indexed="64"/>
      </right>
      <top style="medium">
        <color indexed="64"/>
      </top>
      <bottom/>
      <diagonal/>
    </border>
    <border>
      <left/>
      <right style="medium">
        <color indexed="64"/>
      </right>
      <top/>
      <bottom style="medium">
        <color indexed="64"/>
      </bottom>
      <diagonal/>
    </border>
    <border>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medium">
        <color indexed="64"/>
      </bottom>
      <diagonal/>
    </border>
    <border>
      <left/>
      <right/>
      <top style="thin">
        <color indexed="64"/>
      </top>
      <bottom style="thin">
        <color indexed="64"/>
      </bottom>
      <diagonal/>
    </border>
    <border>
      <left/>
      <right/>
      <top style="medium">
        <color indexed="64"/>
      </top>
      <bottom/>
      <diagonal/>
    </border>
    <border>
      <left/>
      <right/>
      <top/>
      <bottom style="medium">
        <color indexed="64"/>
      </bottom>
      <diagonal/>
    </border>
    <border>
      <left style="thin">
        <color indexed="64"/>
      </left>
      <right/>
      <top/>
      <bottom style="thin">
        <color indexed="64"/>
      </bottom>
      <diagonal/>
    </border>
    <border>
      <left/>
      <right/>
      <top style="double">
        <color indexed="64"/>
      </top>
      <bottom style="medium">
        <color indexed="64"/>
      </bottom>
      <diagonal/>
    </border>
    <border>
      <left/>
      <right style="thin">
        <color indexed="64"/>
      </right>
      <top style="thin">
        <color indexed="64"/>
      </top>
      <bottom style="double">
        <color indexed="64"/>
      </bottom>
      <diagonal/>
    </border>
    <border>
      <left/>
      <right style="thin">
        <color indexed="64"/>
      </right>
      <top style="double">
        <color indexed="64"/>
      </top>
      <bottom/>
      <diagonal/>
    </border>
    <border>
      <left/>
      <right style="thin">
        <color indexed="64"/>
      </right>
      <top style="thin">
        <color indexed="64"/>
      </top>
      <bottom/>
      <diagonal/>
    </border>
    <border>
      <left/>
      <right style="thin">
        <color indexed="64"/>
      </right>
      <top/>
      <bottom style="medium">
        <color indexed="64"/>
      </bottom>
      <diagonal/>
    </border>
    <border>
      <left/>
      <right/>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style="thin">
        <color indexed="64"/>
      </left>
      <right style="medium">
        <color indexed="64"/>
      </right>
      <top/>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style="thin">
        <color indexed="64"/>
      </right>
      <top/>
      <bottom style="double">
        <color indexed="64"/>
      </bottom>
      <diagonal/>
    </border>
    <border>
      <left/>
      <right style="thin">
        <color indexed="64"/>
      </right>
      <top/>
      <bottom style="thin">
        <color indexed="64"/>
      </bottom>
      <diagonal/>
    </border>
  </borders>
  <cellStyleXfs count="44">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3" borderId="0" applyNumberFormat="0" applyBorder="0" applyAlignment="0" applyProtection="0"/>
    <xf numFmtId="0" fontId="5" fillId="20" borderId="1" applyNumberFormat="0" applyAlignment="0" applyProtection="0"/>
    <xf numFmtId="0" fontId="6" fillId="21" borderId="2" applyNumberFormat="0" applyAlignment="0" applyProtection="0"/>
    <xf numFmtId="43" fontId="1" fillId="0" borderId="0" applyFont="0" applyFill="0" applyBorder="0" applyAlignment="0" applyProtection="0"/>
    <xf numFmtId="0" fontId="7" fillId="0" borderId="0" applyNumberFormat="0" applyFill="0" applyBorder="0" applyAlignment="0" applyProtection="0"/>
    <xf numFmtId="0" fontId="8" fillId="4"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7" borderId="1" applyNumberFormat="0" applyAlignment="0" applyProtection="0"/>
    <xf numFmtId="0" fontId="13" fillId="0" borderId="6" applyNumberFormat="0" applyFill="0" applyAlignment="0" applyProtection="0"/>
    <xf numFmtId="0" fontId="14" fillId="22" borderId="0" applyNumberFormat="0" applyBorder="0" applyAlignment="0" applyProtection="0"/>
    <xf numFmtId="0" fontId="1" fillId="0" borderId="0"/>
    <xf numFmtId="0" fontId="1" fillId="23" borderId="7" applyNumberFormat="0" applyFont="0" applyAlignment="0" applyProtection="0"/>
    <xf numFmtId="0" fontId="15" fillId="20" borderId="8" applyNumberFormat="0" applyAlignment="0" applyProtection="0"/>
    <xf numFmtId="0" fontId="16" fillId="0" borderId="0" applyNumberFormat="0" applyFill="0" applyBorder="0" applyAlignment="0" applyProtection="0"/>
    <xf numFmtId="0" fontId="17" fillId="0" borderId="9" applyNumberFormat="0" applyFill="0" applyAlignment="0" applyProtection="0"/>
    <xf numFmtId="0" fontId="18" fillId="0" borderId="0" applyNumberFormat="0" applyFill="0" applyBorder="0" applyAlignment="0" applyProtection="0"/>
  </cellStyleXfs>
  <cellXfs count="289">
    <xf numFmtId="0" fontId="0" fillId="0" borderId="0" xfId="0"/>
    <xf numFmtId="0" fontId="21" fillId="0" borderId="0" xfId="0" applyFont="1"/>
    <xf numFmtId="0" fontId="21" fillId="0" borderId="0" xfId="0" applyFont="1" applyBorder="1"/>
    <xf numFmtId="165" fontId="21" fillId="0" borderId="10" xfId="28" applyNumberFormat="1" applyFont="1" applyBorder="1"/>
    <xf numFmtId="0" fontId="21" fillId="0" borderId="10" xfId="0" applyFont="1" applyBorder="1"/>
    <xf numFmtId="0" fontId="20" fillId="0" borderId="11" xfId="0" applyFont="1" applyBorder="1" applyAlignment="1">
      <alignment horizontal="center"/>
    </xf>
    <xf numFmtId="0" fontId="20" fillId="0" borderId="0" xfId="0" applyFont="1" applyAlignment="1">
      <alignment horizontal="center"/>
    </xf>
    <xf numFmtId="0" fontId="21" fillId="0" borderId="0" xfId="0" applyFont="1" applyAlignment="1">
      <alignment horizontal="center"/>
    </xf>
    <xf numFmtId="0" fontId="20" fillId="0" borderId="12" xfId="0" applyFont="1" applyBorder="1" applyAlignment="1">
      <alignment horizontal="center"/>
    </xf>
    <xf numFmtId="165" fontId="20" fillId="0" borderId="12" xfId="28" applyNumberFormat="1" applyFont="1" applyBorder="1" applyAlignment="1">
      <alignment horizontal="center"/>
    </xf>
    <xf numFmtId="0" fontId="21" fillId="0" borderId="11" xfId="0" applyFont="1" applyBorder="1" applyAlignment="1">
      <alignment horizontal="center"/>
    </xf>
    <xf numFmtId="165" fontId="20" fillId="24" borderId="11" xfId="28" applyNumberFormat="1" applyFont="1" applyFill="1" applyBorder="1" applyAlignment="1">
      <alignment horizontal="center"/>
    </xf>
    <xf numFmtId="165" fontId="20" fillId="0" borderId="11" xfId="28" applyNumberFormat="1" applyFont="1" applyBorder="1" applyAlignment="1">
      <alignment horizontal="center"/>
    </xf>
    <xf numFmtId="0" fontId="23" fillId="0" borderId="0" xfId="0" applyFont="1"/>
    <xf numFmtId="0" fontId="20" fillId="0" borderId="0" xfId="0" applyFont="1" applyBorder="1"/>
    <xf numFmtId="0" fontId="23" fillId="0" borderId="0" xfId="0" applyFont="1" applyBorder="1"/>
    <xf numFmtId="0" fontId="22" fillId="0" borderId="0" xfId="0" applyFont="1"/>
    <xf numFmtId="0" fontId="23" fillId="0" borderId="13" xfId="0" applyFont="1" applyBorder="1"/>
    <xf numFmtId="0" fontId="22" fillId="0" borderId="0" xfId="0" applyFont="1" applyAlignment="1">
      <alignment horizontal="center"/>
    </xf>
    <xf numFmtId="0" fontId="23" fillId="0" borderId="14" xfId="0" applyFont="1" applyBorder="1" applyAlignment="1">
      <alignment horizontal="left"/>
    </xf>
    <xf numFmtId="0" fontId="20" fillId="24" borderId="12" xfId="0" applyFont="1" applyFill="1" applyBorder="1" applyAlignment="1">
      <alignment horizontal="center"/>
    </xf>
    <xf numFmtId="0" fontId="23" fillId="0" borderId="0" xfId="0" applyFont="1" applyFill="1" applyBorder="1"/>
    <xf numFmtId="165" fontId="21" fillId="24" borderId="12" xfId="28" applyNumberFormat="1" applyFont="1" applyFill="1" applyBorder="1"/>
    <xf numFmtId="165" fontId="20" fillId="0" borderId="15" xfId="28" applyNumberFormat="1" applyFont="1" applyBorder="1"/>
    <xf numFmtId="165" fontId="20" fillId="24" borderId="16" xfId="28" applyNumberFormat="1" applyFont="1" applyFill="1" applyBorder="1"/>
    <xf numFmtId="165" fontId="21" fillId="24" borderId="16" xfId="28" applyNumberFormat="1" applyFont="1" applyFill="1" applyBorder="1"/>
    <xf numFmtId="165" fontId="21" fillId="24" borderId="12" xfId="0" applyNumberFormat="1" applyFont="1" applyFill="1" applyBorder="1"/>
    <xf numFmtId="0" fontId="21" fillId="24" borderId="12" xfId="0" applyFont="1" applyFill="1" applyBorder="1"/>
    <xf numFmtId="165" fontId="20" fillId="24" borderId="12" xfId="28" applyNumberFormat="1" applyFont="1" applyFill="1" applyBorder="1"/>
    <xf numFmtId="165" fontId="20" fillId="24" borderId="17" xfId="28" applyNumberFormat="1" applyFont="1" applyFill="1" applyBorder="1"/>
    <xf numFmtId="165" fontId="20" fillId="0" borderId="18" xfId="28" applyNumberFormat="1" applyFont="1" applyBorder="1"/>
    <xf numFmtId="0" fontId="21" fillId="0" borderId="0" xfId="0" applyFont="1" applyFill="1"/>
    <xf numFmtId="0" fontId="21" fillId="0" borderId="19" xfId="0" applyFont="1" applyBorder="1"/>
    <xf numFmtId="0" fontId="20" fillId="25" borderId="20" xfId="0" applyFont="1" applyFill="1" applyBorder="1" applyAlignment="1">
      <alignment horizontal="centerContinuous"/>
    </xf>
    <xf numFmtId="0" fontId="21" fillId="25" borderId="21" xfId="0" applyFont="1" applyFill="1" applyBorder="1" applyAlignment="1">
      <alignment horizontal="centerContinuous"/>
    </xf>
    <xf numFmtId="0" fontId="20" fillId="0" borderId="0" xfId="0" applyFont="1" applyFill="1" applyBorder="1"/>
    <xf numFmtId="165" fontId="20" fillId="0" borderId="0" xfId="28" applyNumberFormat="1" applyFont="1" applyFill="1" applyBorder="1"/>
    <xf numFmtId="0" fontId="21" fillId="0" borderId="0" xfId="0" applyFont="1" applyFill="1" applyBorder="1"/>
    <xf numFmtId="0" fontId="21" fillId="0" borderId="0" xfId="0" applyFont="1" applyFill="1" applyAlignment="1">
      <alignment horizontal="center"/>
    </xf>
    <xf numFmtId="164" fontId="21" fillId="0" borderId="0" xfId="0" applyNumberFormat="1" applyFont="1" applyFill="1"/>
    <xf numFmtId="0" fontId="21" fillId="24" borderId="0" xfId="0" applyFont="1" applyFill="1" applyBorder="1" applyAlignment="1">
      <alignment horizontal="centerContinuous"/>
    </xf>
    <xf numFmtId="165" fontId="20" fillId="26" borderId="22" xfId="28" applyNumberFormat="1" applyFont="1" applyFill="1" applyBorder="1"/>
    <xf numFmtId="0" fontId="23" fillId="25" borderId="23" xfId="0" applyFont="1" applyFill="1" applyBorder="1" applyAlignment="1">
      <alignment horizontal="centerContinuous"/>
    </xf>
    <xf numFmtId="0" fontId="26" fillId="24" borderId="0" xfId="0" applyFont="1" applyFill="1" applyBorder="1" applyAlignment="1" applyProtection="1">
      <alignment horizontal="centerContinuous"/>
    </xf>
    <xf numFmtId="0" fontId="20" fillId="0" borderId="12" xfId="0" applyFont="1" applyFill="1" applyBorder="1" applyAlignment="1">
      <alignment horizontal="center"/>
    </xf>
    <xf numFmtId="165" fontId="28" fillId="0" borderId="11" xfId="28" applyNumberFormat="1" applyFont="1" applyFill="1" applyBorder="1" applyAlignment="1">
      <alignment horizontal="center"/>
    </xf>
    <xf numFmtId="0" fontId="23" fillId="24" borderId="24" xfId="0" applyFont="1" applyFill="1" applyBorder="1"/>
    <xf numFmtId="0" fontId="21" fillId="24" borderId="24" xfId="0" applyFont="1" applyFill="1" applyBorder="1"/>
    <xf numFmtId="0" fontId="26" fillId="24" borderId="24" xfId="0" applyFont="1" applyFill="1" applyBorder="1" applyProtection="1"/>
    <xf numFmtId="0" fontId="23" fillId="24" borderId="25" xfId="0" applyFont="1" applyFill="1" applyBorder="1"/>
    <xf numFmtId="0" fontId="21" fillId="24" borderId="25" xfId="0" applyFont="1" applyFill="1" applyBorder="1"/>
    <xf numFmtId="0" fontId="26" fillId="24" borderId="25" xfId="0" applyFont="1" applyFill="1" applyBorder="1" applyProtection="1"/>
    <xf numFmtId="0" fontId="23" fillId="0" borderId="10" xfId="0" applyFont="1" applyBorder="1"/>
    <xf numFmtId="0" fontId="20" fillId="0" borderId="10" xfId="0" applyFont="1" applyBorder="1"/>
    <xf numFmtId="0" fontId="20" fillId="0" borderId="26" xfId="0" applyFont="1" applyBorder="1"/>
    <xf numFmtId="5" fontId="21" fillId="0" borderId="19" xfId="0" applyNumberFormat="1" applyFont="1" applyBorder="1" applyAlignment="1">
      <alignment horizontal="right"/>
    </xf>
    <xf numFmtId="166" fontId="23" fillId="0" borderId="19" xfId="0" applyNumberFormat="1" applyFont="1" applyBorder="1" applyAlignment="1">
      <alignment horizontal="right"/>
    </xf>
    <xf numFmtId="166" fontId="20" fillId="0" borderId="19" xfId="0" applyNumberFormat="1" applyFont="1" applyBorder="1" applyAlignment="1">
      <alignment horizontal="right"/>
    </xf>
    <xf numFmtId="5" fontId="20" fillId="0" borderId="19" xfId="0" applyNumberFormat="1" applyFont="1" applyBorder="1" applyAlignment="1">
      <alignment horizontal="right"/>
    </xf>
    <xf numFmtId="165" fontId="21" fillId="0" borderId="10" xfId="28" applyNumberFormat="1" applyFont="1" applyBorder="1" applyProtection="1">
      <protection locked="0"/>
    </xf>
    <xf numFmtId="165" fontId="25" fillId="0" borderId="12" xfId="28" applyNumberFormat="1" applyFont="1" applyBorder="1" applyProtection="1">
      <protection locked="0"/>
    </xf>
    <xf numFmtId="165" fontId="20" fillId="0" borderId="15" xfId="28" applyNumberFormat="1" applyFont="1" applyBorder="1" applyProtection="1">
      <protection locked="0"/>
    </xf>
    <xf numFmtId="165" fontId="20" fillId="26" borderId="27" xfId="28" applyNumberFormat="1" applyFont="1" applyFill="1" applyBorder="1" applyProtection="1">
      <protection locked="0"/>
    </xf>
    <xf numFmtId="165" fontId="21" fillId="24" borderId="12" xfId="28" applyNumberFormat="1" applyFont="1" applyFill="1" applyBorder="1" applyProtection="1">
      <protection locked="0"/>
    </xf>
    <xf numFmtId="165" fontId="21" fillId="24" borderId="12" xfId="0" applyNumberFormat="1" applyFont="1" applyFill="1" applyBorder="1" applyProtection="1">
      <protection locked="0"/>
    </xf>
    <xf numFmtId="0" fontId="21" fillId="24" borderId="12" xfId="0" applyFont="1" applyFill="1" applyBorder="1" applyProtection="1">
      <protection locked="0"/>
    </xf>
    <xf numFmtId="165" fontId="20" fillId="24" borderId="12" xfId="28" applyNumberFormat="1" applyFont="1" applyFill="1" applyBorder="1" applyProtection="1">
      <protection locked="0"/>
    </xf>
    <xf numFmtId="165" fontId="20" fillId="26" borderId="22" xfId="28" applyNumberFormat="1" applyFont="1" applyFill="1" applyBorder="1" applyProtection="1">
      <protection locked="0"/>
    </xf>
    <xf numFmtId="165" fontId="20" fillId="26" borderId="16" xfId="28" applyNumberFormat="1" applyFont="1" applyFill="1" applyBorder="1"/>
    <xf numFmtId="165" fontId="20" fillId="26" borderId="16" xfId="28" applyNumberFormat="1" applyFont="1" applyFill="1" applyBorder="1" applyProtection="1">
      <protection locked="0"/>
    </xf>
    <xf numFmtId="165" fontId="20" fillId="0" borderId="28" xfId="28" applyNumberFormat="1" applyFont="1" applyFill="1" applyBorder="1"/>
    <xf numFmtId="167" fontId="21" fillId="0" borderId="0" xfId="0" applyNumberFormat="1" applyFont="1"/>
    <xf numFmtId="0" fontId="23" fillId="0" borderId="0" xfId="0" applyFont="1" applyFill="1" applyBorder="1" applyProtection="1">
      <protection locked="0"/>
    </xf>
    <xf numFmtId="0" fontId="23" fillId="0" borderId="0" xfId="0" applyFont="1" applyProtection="1">
      <protection locked="0"/>
    </xf>
    <xf numFmtId="0" fontId="23" fillId="0" borderId="19" xfId="0" applyFont="1" applyBorder="1" applyProtection="1">
      <protection locked="0"/>
    </xf>
    <xf numFmtId="10" fontId="22" fillId="0" borderId="15" xfId="0" applyNumberFormat="1" applyFont="1" applyBorder="1" applyProtection="1">
      <protection locked="0"/>
    </xf>
    <xf numFmtId="10" fontId="22" fillId="0" borderId="29" xfId="0" applyNumberFormat="1" applyFont="1" applyBorder="1" applyProtection="1">
      <protection locked="0"/>
    </xf>
    <xf numFmtId="0" fontId="22" fillId="0" borderId="0" xfId="0" applyFont="1" applyBorder="1" applyProtection="1">
      <protection locked="0"/>
    </xf>
    <xf numFmtId="0" fontId="23" fillId="0" borderId="0" xfId="0" applyFont="1" applyBorder="1" applyProtection="1">
      <protection locked="0"/>
    </xf>
    <xf numFmtId="10" fontId="22" fillId="0" borderId="19" xfId="0" applyNumberFormat="1" applyFont="1" applyBorder="1" applyProtection="1">
      <protection locked="0"/>
    </xf>
    <xf numFmtId="0" fontId="22" fillId="0" borderId="30" xfId="0" applyFont="1" applyBorder="1" applyProtection="1">
      <protection locked="0"/>
    </xf>
    <xf numFmtId="0" fontId="22" fillId="0" borderId="28" xfId="0" applyFont="1" applyBorder="1" applyProtection="1">
      <protection locked="0"/>
    </xf>
    <xf numFmtId="0" fontId="20" fillId="0" borderId="28" xfId="0" applyFont="1" applyFill="1" applyBorder="1" applyProtection="1">
      <protection locked="0"/>
    </xf>
    <xf numFmtId="0" fontId="20" fillId="0" borderId="0" xfId="0" applyFont="1" applyProtection="1">
      <protection locked="0"/>
    </xf>
    <xf numFmtId="0" fontId="22" fillId="0" borderId="15" xfId="0" applyFont="1" applyBorder="1" applyProtection="1">
      <protection locked="0"/>
    </xf>
    <xf numFmtId="0" fontId="20" fillId="0" borderId="0" xfId="0" applyFont="1" applyBorder="1" applyProtection="1">
      <protection locked="0"/>
    </xf>
    <xf numFmtId="0" fontId="22" fillId="0" borderId="20" xfId="0" applyFont="1" applyBorder="1" applyProtection="1">
      <protection locked="0"/>
    </xf>
    <xf numFmtId="0" fontId="20" fillId="0" borderId="15" xfId="0" applyFont="1" applyFill="1" applyBorder="1" applyProtection="1">
      <protection locked="0"/>
    </xf>
    <xf numFmtId="0" fontId="20" fillId="26" borderId="27" xfId="0" applyFont="1" applyFill="1" applyBorder="1" applyProtection="1">
      <protection locked="0"/>
    </xf>
    <xf numFmtId="0" fontId="23" fillId="26" borderId="31" xfId="0" applyFont="1" applyFill="1" applyBorder="1" applyProtection="1">
      <protection locked="0"/>
    </xf>
    <xf numFmtId="0" fontId="29" fillId="24" borderId="0" xfId="0" applyFont="1" applyFill="1" applyBorder="1" applyAlignment="1">
      <alignment horizontal="centerContinuous"/>
    </xf>
    <xf numFmtId="5" fontId="21" fillId="0" borderId="0" xfId="0" applyNumberFormat="1" applyFont="1" applyBorder="1"/>
    <xf numFmtId="0" fontId="21" fillId="0" borderId="32" xfId="0" applyFont="1" applyBorder="1"/>
    <xf numFmtId="0" fontId="21" fillId="0" borderId="0" xfId="0" applyFont="1" applyFill="1" applyBorder="1" applyAlignment="1">
      <alignment horizontal="centerContinuous"/>
    </xf>
    <xf numFmtId="0" fontId="20" fillId="0" borderId="33" xfId="0" applyFont="1" applyBorder="1" applyAlignment="1">
      <alignment horizontal="center"/>
    </xf>
    <xf numFmtId="0" fontId="20" fillId="0" borderId="34" xfId="0" applyFont="1" applyBorder="1" applyAlignment="1">
      <alignment horizontal="center"/>
    </xf>
    <xf numFmtId="165" fontId="20" fillId="0" borderId="34" xfId="28" applyNumberFormat="1" applyFont="1" applyBorder="1" applyAlignment="1">
      <alignment horizontal="center"/>
    </xf>
    <xf numFmtId="165" fontId="20" fillId="24" borderId="34" xfId="28" applyNumberFormat="1" applyFont="1" applyFill="1" applyBorder="1" applyAlignment="1">
      <alignment horizontal="center"/>
    </xf>
    <xf numFmtId="165" fontId="20" fillId="0" borderId="34" xfId="28" applyNumberFormat="1" applyFont="1" applyFill="1" applyBorder="1" applyAlignment="1">
      <alignment horizontal="center"/>
    </xf>
    <xf numFmtId="165" fontId="20" fillId="24" borderId="35" xfId="28" applyNumberFormat="1" applyFont="1" applyFill="1" applyBorder="1" applyAlignment="1">
      <alignment horizontal="center"/>
    </xf>
    <xf numFmtId="0" fontId="21" fillId="0" borderId="36" xfId="0" applyFont="1" applyBorder="1" applyAlignment="1">
      <alignment horizontal="center"/>
    </xf>
    <xf numFmtId="0" fontId="20" fillId="24" borderId="37" xfId="0" applyFont="1" applyFill="1" applyBorder="1" applyAlignment="1">
      <alignment horizontal="center"/>
    </xf>
    <xf numFmtId="0" fontId="21" fillId="0" borderId="38" xfId="0" applyFont="1" applyBorder="1" applyAlignment="1">
      <alignment horizontal="center"/>
    </xf>
    <xf numFmtId="165" fontId="20" fillId="24" borderId="39" xfId="28" applyNumberFormat="1" applyFont="1" applyFill="1" applyBorder="1" applyAlignment="1">
      <alignment horizontal="center"/>
    </xf>
    <xf numFmtId="0" fontId="21" fillId="0" borderId="36" xfId="0" applyFont="1" applyBorder="1"/>
    <xf numFmtId="0" fontId="21" fillId="0" borderId="40" xfId="0" applyFont="1" applyBorder="1"/>
    <xf numFmtId="0" fontId="20" fillId="28" borderId="41" xfId="0" applyFont="1" applyFill="1" applyBorder="1"/>
    <xf numFmtId="0" fontId="22" fillId="28" borderId="42" xfId="0" applyFont="1" applyFill="1" applyBorder="1"/>
    <xf numFmtId="0" fontId="20" fillId="28" borderId="42" xfId="0" applyFont="1" applyFill="1" applyBorder="1"/>
    <xf numFmtId="0" fontId="21" fillId="28" borderId="42" xfId="0" applyFont="1" applyFill="1" applyBorder="1"/>
    <xf numFmtId="0" fontId="21" fillId="28" borderId="43" xfId="0" applyFont="1" applyFill="1" applyBorder="1"/>
    <xf numFmtId="0" fontId="24" fillId="0" borderId="0" xfId="0" applyFont="1" applyFill="1" applyBorder="1" applyAlignment="1">
      <alignment horizontal="left"/>
    </xf>
    <xf numFmtId="0" fontId="0" fillId="0" borderId="0" xfId="0" applyBorder="1" applyAlignment="1">
      <alignment horizontal="left"/>
    </xf>
    <xf numFmtId="166" fontId="21" fillId="0" borderId="0" xfId="0" applyNumberFormat="1" applyFont="1" applyBorder="1" applyAlignment="1">
      <alignment horizontal="center"/>
    </xf>
    <xf numFmtId="166" fontId="21" fillId="0" borderId="0" xfId="0" applyNumberFormat="1" applyFont="1" applyFill="1" applyBorder="1" applyAlignment="1" applyProtection="1">
      <alignment horizontal="center"/>
      <protection locked="0"/>
    </xf>
    <xf numFmtId="166" fontId="21" fillId="0" borderId="0" xfId="0" applyNumberFormat="1" applyFont="1" applyFill="1" applyBorder="1" applyAlignment="1" applyProtection="1">
      <alignment horizontal="center"/>
    </xf>
    <xf numFmtId="0" fontId="21" fillId="0" borderId="0" xfId="0" applyFont="1" applyBorder="1" applyAlignment="1" applyProtection="1">
      <alignment horizontal="center"/>
      <protection locked="0"/>
    </xf>
    <xf numFmtId="0" fontId="0" fillId="0" borderId="40" xfId="0" applyBorder="1" applyAlignment="1">
      <alignment horizontal="left"/>
    </xf>
    <xf numFmtId="0" fontId="21" fillId="0" borderId="38" xfId="0" applyFont="1" applyBorder="1"/>
    <xf numFmtId="0" fontId="23" fillId="0" borderId="25" xfId="0" applyFont="1" applyBorder="1"/>
    <xf numFmtId="0" fontId="21" fillId="0" borderId="25" xfId="0" applyFont="1" applyBorder="1"/>
    <xf numFmtId="0" fontId="21" fillId="0" borderId="14" xfId="0" applyFont="1" applyBorder="1"/>
    <xf numFmtId="0" fontId="0" fillId="0" borderId="36" xfId="0" applyBorder="1" applyAlignment="1"/>
    <xf numFmtId="0" fontId="0" fillId="0" borderId="0" xfId="0" applyBorder="1" applyAlignment="1"/>
    <xf numFmtId="0" fontId="0" fillId="0" borderId="40" xfId="0" applyBorder="1" applyAlignment="1"/>
    <xf numFmtId="6" fontId="21" fillId="0" borderId="19" xfId="0" applyNumberFormat="1" applyFont="1" applyBorder="1" applyAlignment="1">
      <alignment horizontal="right"/>
    </xf>
    <xf numFmtId="0" fontId="0" fillId="0" borderId="40" xfId="0" applyBorder="1" applyAlignment="1">
      <alignment wrapText="1"/>
    </xf>
    <xf numFmtId="0" fontId="0" fillId="0" borderId="36" xfId="0" applyBorder="1" applyAlignment="1">
      <alignment wrapText="1"/>
    </xf>
    <xf numFmtId="0" fontId="34" fillId="0" borderId="0" xfId="0" applyFont="1" applyBorder="1"/>
    <xf numFmtId="0" fontId="0" fillId="0" borderId="0" xfId="0" applyAlignment="1">
      <alignment wrapText="1"/>
    </xf>
    <xf numFmtId="0" fontId="20" fillId="0" borderId="32" xfId="0" applyFont="1" applyBorder="1" applyProtection="1">
      <protection locked="0"/>
    </xf>
    <xf numFmtId="165" fontId="21" fillId="0" borderId="26" xfId="28" applyNumberFormat="1" applyFont="1" applyBorder="1" applyProtection="1">
      <protection locked="0"/>
    </xf>
    <xf numFmtId="165" fontId="21" fillId="24" borderId="44" xfId="28" applyNumberFormat="1" applyFont="1" applyFill="1" applyBorder="1"/>
    <xf numFmtId="165" fontId="25" fillId="0" borderId="44" xfId="28" applyNumberFormat="1" applyFont="1" applyBorder="1" applyProtection="1">
      <protection locked="0"/>
    </xf>
    <xf numFmtId="165" fontId="21" fillId="24" borderId="44" xfId="28" applyNumberFormat="1" applyFont="1" applyFill="1" applyBorder="1" applyProtection="1">
      <protection locked="0"/>
    </xf>
    <xf numFmtId="165" fontId="21" fillId="0" borderId="44" xfId="28" applyNumberFormat="1" applyFont="1" applyBorder="1"/>
    <xf numFmtId="0" fontId="20" fillId="0" borderId="0" xfId="38" applyFont="1" applyFill="1" applyProtection="1">
      <protection locked="0"/>
    </xf>
    <xf numFmtId="0" fontId="20" fillId="0" borderId="0" xfId="38" applyFont="1" applyProtection="1">
      <protection locked="0"/>
    </xf>
    <xf numFmtId="10" fontId="22" fillId="0" borderId="28" xfId="0" applyNumberFormat="1" applyFont="1" applyBorder="1" applyAlignment="1" applyProtection="1">
      <alignment horizontal="center"/>
    </xf>
    <xf numFmtId="165" fontId="25" fillId="0" borderId="45" xfId="28" applyNumberFormat="1" applyFont="1" applyBorder="1" applyProtection="1"/>
    <xf numFmtId="165" fontId="21" fillId="24" borderId="16" xfId="28" applyNumberFormat="1" applyFont="1" applyFill="1" applyBorder="1" applyProtection="1"/>
    <xf numFmtId="165" fontId="21" fillId="0" borderId="45" xfId="28" applyNumberFormat="1" applyFont="1" applyBorder="1" applyProtection="1"/>
    <xf numFmtId="165" fontId="20" fillId="0" borderId="15" xfId="28" applyNumberFormat="1" applyFont="1" applyBorder="1" applyProtection="1"/>
    <xf numFmtId="165" fontId="20" fillId="24" borderId="16" xfId="28" applyNumberFormat="1" applyFont="1" applyFill="1" applyBorder="1" applyProtection="1"/>
    <xf numFmtId="165" fontId="20" fillId="0" borderId="30" xfId="28" applyNumberFormat="1" applyFont="1" applyBorder="1" applyProtection="1"/>
    <xf numFmtId="165" fontId="20" fillId="24" borderId="17" xfId="28" applyNumberFormat="1" applyFont="1" applyFill="1" applyBorder="1" applyProtection="1"/>
    <xf numFmtId="165" fontId="20" fillId="0" borderId="18" xfId="28" applyNumberFormat="1" applyFont="1" applyBorder="1" applyProtection="1"/>
    <xf numFmtId="165" fontId="20" fillId="0" borderId="28" xfId="28" applyNumberFormat="1" applyFont="1" applyFill="1" applyBorder="1" applyProtection="1"/>
    <xf numFmtId="165" fontId="20" fillId="26" borderId="27" xfId="28" applyNumberFormat="1" applyFont="1" applyFill="1" applyBorder="1" applyProtection="1"/>
    <xf numFmtId="0" fontId="22" fillId="0" borderId="23" xfId="0" applyFont="1" applyBorder="1" applyProtection="1">
      <protection locked="0"/>
    </xf>
    <xf numFmtId="10" fontId="22" fillId="0" borderId="21" xfId="0" applyNumberFormat="1" applyFont="1" applyBorder="1" applyProtection="1">
      <protection locked="0"/>
    </xf>
    <xf numFmtId="165" fontId="20" fillId="0" borderId="21" xfId="28" applyNumberFormat="1" applyFont="1" applyBorder="1" applyProtection="1"/>
    <xf numFmtId="165" fontId="20" fillId="24" borderId="46" xfId="28" applyNumberFormat="1" applyFont="1" applyFill="1" applyBorder="1" applyProtection="1"/>
    <xf numFmtId="165" fontId="20" fillId="24" borderId="46" xfId="28" applyNumberFormat="1" applyFont="1" applyFill="1" applyBorder="1"/>
    <xf numFmtId="165" fontId="20" fillId="0" borderId="21" xfId="28" applyNumberFormat="1" applyFont="1" applyBorder="1" applyProtection="1">
      <protection locked="0"/>
    </xf>
    <xf numFmtId="0" fontId="22" fillId="0" borderId="47" xfId="0" applyFont="1" applyBorder="1" applyProtection="1">
      <protection locked="0"/>
    </xf>
    <xf numFmtId="0" fontId="23" fillId="0" borderId="0" xfId="0" applyFont="1" applyFill="1" applyBorder="1" applyAlignment="1" applyProtection="1">
      <alignment horizontal="right"/>
    </xf>
    <xf numFmtId="165" fontId="35" fillId="0" borderId="0" xfId="28" applyNumberFormat="1" applyFont="1" applyFill="1" applyBorder="1" applyProtection="1"/>
    <xf numFmtId="5" fontId="34" fillId="0" borderId="0" xfId="0" applyNumberFormat="1" applyFont="1" applyBorder="1" applyProtection="1"/>
    <xf numFmtId="0" fontId="21" fillId="0" borderId="26" xfId="0" applyFont="1" applyBorder="1"/>
    <xf numFmtId="0" fontId="20" fillId="0" borderId="32" xfId="0" applyFont="1" applyBorder="1"/>
    <xf numFmtId="0" fontId="23" fillId="0" borderId="19" xfId="0" applyFont="1" applyBorder="1"/>
    <xf numFmtId="0" fontId="23" fillId="0" borderId="48" xfId="0" applyFont="1" applyBorder="1"/>
    <xf numFmtId="0" fontId="0" fillId="0" borderId="0" xfId="0" applyBorder="1"/>
    <xf numFmtId="10" fontId="20" fillId="0" borderId="19" xfId="0" applyNumberFormat="1" applyFont="1" applyBorder="1" applyAlignment="1">
      <alignment horizontal="right"/>
    </xf>
    <xf numFmtId="0" fontId="21" fillId="0" borderId="19" xfId="0" applyFont="1" applyBorder="1" applyAlignment="1" applyProtection="1">
      <alignment horizontal="left"/>
      <protection locked="0"/>
    </xf>
    <xf numFmtId="0" fontId="20" fillId="0" borderId="0" xfId="0" applyFont="1" applyFill="1" applyBorder="1" applyAlignment="1">
      <alignment horizontal="centerContinuous"/>
    </xf>
    <xf numFmtId="5" fontId="36" fillId="0" borderId="32" xfId="0" applyNumberFormat="1" applyFont="1" applyFill="1" applyBorder="1" applyAlignment="1">
      <alignment horizontal="right"/>
    </xf>
    <xf numFmtId="0" fontId="20" fillId="25" borderId="46" xfId="0" applyFont="1" applyFill="1" applyBorder="1" applyAlignment="1">
      <alignment horizontal="centerContinuous"/>
    </xf>
    <xf numFmtId="5" fontId="21" fillId="0" borderId="0" xfId="0" applyNumberFormat="1" applyFont="1" applyBorder="1" applyAlignment="1" applyProtection="1">
      <alignment horizontal="left"/>
    </xf>
    <xf numFmtId="0" fontId="0" fillId="0" borderId="19" xfId="0" applyBorder="1"/>
    <xf numFmtId="0" fontId="0" fillId="0" borderId="48" xfId="0" applyBorder="1"/>
    <xf numFmtId="0" fontId="20" fillId="0" borderId="0" xfId="0" applyFont="1" applyFill="1" applyProtection="1">
      <protection locked="0"/>
    </xf>
    <xf numFmtId="0" fontId="34" fillId="0" borderId="0" xfId="0" applyFont="1" applyFill="1" applyBorder="1"/>
    <xf numFmtId="0" fontId="20" fillId="0" borderId="0" xfId="0" applyFont="1" applyBorder="1" applyAlignment="1">
      <alignment horizontal="left"/>
    </xf>
    <xf numFmtId="0" fontId="21" fillId="0" borderId="0" xfId="0" applyFont="1" applyFill="1" applyBorder="1" applyAlignment="1" applyProtection="1">
      <alignment horizontal="left"/>
      <protection locked="0"/>
    </xf>
    <xf numFmtId="5" fontId="21" fillId="0" borderId="0" xfId="0" applyNumberFormat="1" applyFont="1" applyFill="1" applyBorder="1" applyAlignment="1">
      <alignment horizontal="left"/>
    </xf>
    <xf numFmtId="0" fontId="33" fillId="0" borderId="20" xfId="0" applyFont="1" applyBorder="1"/>
    <xf numFmtId="0" fontId="33" fillId="0" borderId="23" xfId="0" applyFont="1" applyBorder="1"/>
    <xf numFmtId="0" fontId="0" fillId="0" borderId="10" xfId="0" applyBorder="1" applyAlignment="1">
      <alignment horizontal="left"/>
    </xf>
    <xf numFmtId="0" fontId="1" fillId="0" borderId="0" xfId="0" applyFont="1" applyBorder="1"/>
    <xf numFmtId="0" fontId="21" fillId="0" borderId="0" xfId="0" applyFont="1" applyFill="1" applyBorder="1" applyAlignment="1">
      <alignment horizontal="left"/>
    </xf>
    <xf numFmtId="0" fontId="0" fillId="0" borderId="26" xfId="0" applyBorder="1"/>
    <xf numFmtId="0" fontId="0" fillId="0" borderId="32" xfId="0" applyBorder="1"/>
    <xf numFmtId="0" fontId="33" fillId="0" borderId="23" xfId="0" applyFont="1" applyBorder="1" applyAlignment="1">
      <alignment horizontal="center"/>
    </xf>
    <xf numFmtId="0" fontId="33" fillId="0" borderId="21" xfId="0" applyFont="1" applyBorder="1" applyAlignment="1">
      <alignment horizontal="center"/>
    </xf>
    <xf numFmtId="0" fontId="35" fillId="0" borderId="0" xfId="0" applyFont="1" applyFill="1" applyAlignment="1">
      <alignment horizontal="center"/>
    </xf>
    <xf numFmtId="0" fontId="37" fillId="0" borderId="0" xfId="0" applyFont="1" applyFill="1"/>
    <xf numFmtId="0" fontId="20" fillId="25" borderId="20" xfId="0" applyFont="1" applyFill="1" applyBorder="1" applyAlignment="1" applyProtection="1">
      <alignment horizontal="centerContinuous"/>
      <protection locked="0"/>
    </xf>
    <xf numFmtId="0" fontId="20" fillId="25" borderId="23" xfId="0" applyFont="1" applyFill="1" applyBorder="1" applyAlignment="1" applyProtection="1">
      <alignment horizontal="centerContinuous"/>
      <protection locked="0"/>
    </xf>
    <xf numFmtId="0" fontId="23" fillId="25" borderId="23" xfId="0" applyFont="1" applyFill="1" applyBorder="1" applyAlignment="1" applyProtection="1">
      <alignment horizontal="centerContinuous"/>
      <protection locked="0"/>
    </xf>
    <xf numFmtId="0" fontId="21" fillId="25" borderId="23" xfId="0" applyFont="1" applyFill="1" applyBorder="1" applyAlignment="1" applyProtection="1">
      <alignment horizontal="centerContinuous"/>
      <protection locked="0"/>
    </xf>
    <xf numFmtId="0" fontId="20" fillId="25" borderId="21" xfId="0" applyFont="1" applyFill="1" applyBorder="1" applyAlignment="1" applyProtection="1">
      <alignment horizontal="centerContinuous"/>
      <protection locked="0"/>
    </xf>
    <xf numFmtId="0" fontId="20" fillId="25" borderId="46" xfId="0" applyFont="1" applyFill="1" applyBorder="1" applyAlignment="1" applyProtection="1">
      <alignment horizontal="centerContinuous"/>
      <protection locked="0"/>
    </xf>
    <xf numFmtId="0" fontId="20" fillId="0" borderId="10" xfId="0" applyFont="1" applyBorder="1" applyProtection="1">
      <protection locked="0"/>
    </xf>
    <xf numFmtId="0" fontId="23" fillId="0" borderId="18" xfId="0" applyFont="1" applyBorder="1" applyProtection="1">
      <protection locked="0"/>
    </xf>
    <xf numFmtId="0" fontId="21" fillId="0" borderId="18" xfId="0" applyFont="1" applyBorder="1" applyProtection="1">
      <protection locked="0"/>
    </xf>
    <xf numFmtId="0" fontId="20" fillId="0" borderId="18" xfId="0" applyFont="1" applyBorder="1" applyProtection="1">
      <protection locked="0"/>
    </xf>
    <xf numFmtId="0" fontId="20" fillId="0" borderId="10" xfId="0" applyFont="1" applyFill="1" applyBorder="1" applyProtection="1">
      <protection locked="0"/>
    </xf>
    <xf numFmtId="0" fontId="21" fillId="0" borderId="0" xfId="0" applyFont="1" applyBorder="1" applyProtection="1">
      <protection locked="0"/>
    </xf>
    <xf numFmtId="0" fontId="21" fillId="0" borderId="0" xfId="0" applyFont="1" applyFill="1" applyBorder="1" applyProtection="1">
      <protection locked="0"/>
    </xf>
    <xf numFmtId="0" fontId="20" fillId="0" borderId="0" xfId="0" applyFont="1" applyFill="1" applyBorder="1" applyProtection="1">
      <protection locked="0"/>
    </xf>
    <xf numFmtId="6" fontId="21" fillId="0" borderId="46" xfId="0" applyNumberFormat="1" applyFont="1" applyFill="1" applyBorder="1" applyAlignment="1" applyProtection="1">
      <alignment horizontal="center"/>
      <protection locked="0"/>
    </xf>
    <xf numFmtId="0" fontId="34" fillId="0" borderId="0" xfId="0" applyFont="1" applyFill="1" applyBorder="1" applyAlignment="1" applyProtection="1">
      <protection locked="0"/>
    </xf>
    <xf numFmtId="0" fontId="32" fillId="0" borderId="0" xfId="0" applyFont="1" applyBorder="1" applyAlignment="1" applyProtection="1">
      <protection locked="0"/>
    </xf>
    <xf numFmtId="0" fontId="23" fillId="0" borderId="0" xfId="0" applyFont="1" applyBorder="1" applyAlignment="1" applyProtection="1">
      <protection locked="0"/>
    </xf>
    <xf numFmtId="6" fontId="34" fillId="0" borderId="0" xfId="0" applyNumberFormat="1" applyFont="1" applyFill="1" applyBorder="1" applyAlignment="1" applyProtection="1">
      <alignment horizontal="left"/>
      <protection locked="0"/>
    </xf>
    <xf numFmtId="0" fontId="0" fillId="0" borderId="0" xfId="0" applyBorder="1" applyAlignment="1" applyProtection="1">
      <protection locked="0"/>
    </xf>
    <xf numFmtId="0" fontId="21" fillId="0" borderId="0" xfId="0" applyFont="1" applyBorder="1" applyAlignment="1" applyProtection="1">
      <protection locked="0"/>
    </xf>
    <xf numFmtId="0" fontId="20" fillId="0" borderId="46" xfId="0" applyFont="1" applyFill="1" applyBorder="1" applyAlignment="1" applyProtection="1">
      <alignment horizontal="center"/>
      <protection locked="0"/>
    </xf>
    <xf numFmtId="0" fontId="20" fillId="29" borderId="46" xfId="0" applyFont="1" applyFill="1" applyBorder="1" applyAlignment="1" applyProtection="1">
      <alignment horizontal="center"/>
      <protection locked="0"/>
    </xf>
    <xf numFmtId="0" fontId="21" fillId="0" borderId="12" xfId="0" applyNumberFormat="1" applyFont="1" applyFill="1" applyBorder="1" applyAlignment="1" applyProtection="1">
      <alignment horizontal="center"/>
      <protection locked="0"/>
    </xf>
    <xf numFmtId="0" fontId="21" fillId="0" borderId="12" xfId="0" applyFont="1" applyFill="1" applyBorder="1" applyAlignment="1" applyProtection="1">
      <alignment horizontal="center"/>
      <protection locked="0"/>
    </xf>
    <xf numFmtId="0" fontId="21" fillId="0" borderId="12" xfId="0" applyFont="1" applyBorder="1" applyAlignment="1" applyProtection="1">
      <alignment horizontal="center"/>
      <protection locked="0"/>
    </xf>
    <xf numFmtId="0" fontId="21" fillId="0" borderId="19" xfId="0" applyFont="1" applyBorder="1" applyAlignment="1" applyProtection="1">
      <alignment horizontal="center"/>
      <protection locked="0"/>
    </xf>
    <xf numFmtId="6" fontId="21" fillId="0" borderId="12" xfId="0" applyNumberFormat="1" applyFont="1" applyFill="1" applyBorder="1" applyAlignment="1" applyProtection="1">
      <alignment horizontal="center"/>
      <protection locked="0"/>
    </xf>
    <xf numFmtId="0" fontId="22" fillId="0" borderId="0" xfId="0" applyFont="1" applyFill="1" applyBorder="1" applyAlignment="1" applyProtection="1">
      <alignment horizontal="right"/>
      <protection locked="0"/>
    </xf>
    <xf numFmtId="0" fontId="20" fillId="0" borderId="0" xfId="0" applyFont="1" applyFill="1" applyBorder="1" applyAlignment="1" applyProtection="1">
      <alignment horizontal="right"/>
      <protection locked="0"/>
    </xf>
    <xf numFmtId="0" fontId="21" fillId="0" borderId="10" xfId="0" applyFont="1" applyFill="1" applyBorder="1" applyProtection="1">
      <protection locked="0"/>
    </xf>
    <xf numFmtId="0" fontId="21" fillId="0" borderId="26" xfId="0" applyFont="1" applyFill="1" applyBorder="1" applyProtection="1">
      <protection locked="0"/>
    </xf>
    <xf numFmtId="0" fontId="21" fillId="0" borderId="32" xfId="0" applyFont="1" applyFill="1" applyBorder="1" applyProtection="1">
      <protection locked="0"/>
    </xf>
    <xf numFmtId="0" fontId="21" fillId="0" borderId="44" xfId="0" applyFont="1" applyFill="1" applyBorder="1" applyProtection="1">
      <protection locked="0"/>
    </xf>
    <xf numFmtId="0" fontId="20" fillId="0" borderId="44" xfId="0" applyFont="1" applyFill="1" applyBorder="1" applyProtection="1">
      <protection locked="0"/>
    </xf>
    <xf numFmtId="0" fontId="21" fillId="0" borderId="44" xfId="0" applyFont="1" applyBorder="1" applyProtection="1">
      <protection locked="0"/>
    </xf>
    <xf numFmtId="0" fontId="21" fillId="0" borderId="48" xfId="0" applyFont="1" applyBorder="1" applyProtection="1">
      <protection locked="0"/>
    </xf>
    <xf numFmtId="0" fontId="0" fillId="0" borderId="0" xfId="0" applyFill="1" applyProtection="1">
      <protection locked="0"/>
    </xf>
    <xf numFmtId="0" fontId="0" fillId="0" borderId="0" xfId="0" applyFill="1" applyBorder="1" applyProtection="1">
      <protection locked="0"/>
    </xf>
    <xf numFmtId="0" fontId="0" fillId="0" borderId="0" xfId="0" applyBorder="1" applyProtection="1">
      <protection locked="0"/>
    </xf>
    <xf numFmtId="0" fontId="0" fillId="0" borderId="0" xfId="0" applyProtection="1">
      <protection locked="0"/>
    </xf>
    <xf numFmtId="0" fontId="21" fillId="25" borderId="21" xfId="0" applyFont="1" applyFill="1" applyBorder="1" applyAlignment="1" applyProtection="1">
      <alignment horizontal="centerContinuous"/>
      <protection locked="0"/>
    </xf>
    <xf numFmtId="0" fontId="21" fillId="0" borderId="0" xfId="0" applyFont="1" applyBorder="1" applyAlignment="1" applyProtection="1">
      <alignment horizontal="left"/>
      <protection locked="0"/>
    </xf>
    <xf numFmtId="0" fontId="21" fillId="0" borderId="18" xfId="0" applyFont="1" applyBorder="1" applyAlignment="1" applyProtection="1">
      <alignment horizontal="left"/>
      <protection locked="0"/>
    </xf>
    <xf numFmtId="0" fontId="0" fillId="0" borderId="19" xfId="0" applyBorder="1" applyProtection="1">
      <protection locked="0"/>
    </xf>
    <xf numFmtId="0" fontId="0" fillId="0" borderId="0" xfId="0" quotePrefix="1" applyProtection="1">
      <protection locked="0"/>
    </xf>
    <xf numFmtId="2" fontId="21" fillId="0" borderId="19" xfId="0" applyNumberFormat="1" applyFont="1" applyBorder="1" applyAlignment="1" applyProtection="1">
      <alignment horizontal="left"/>
      <protection locked="0"/>
    </xf>
    <xf numFmtId="0" fontId="0" fillId="0" borderId="48" xfId="0" applyBorder="1" applyProtection="1">
      <protection locked="0"/>
    </xf>
    <xf numFmtId="0" fontId="23" fillId="0" borderId="0" xfId="0" applyFont="1" applyFill="1" applyBorder="1" applyProtection="1"/>
    <xf numFmtId="0" fontId="21" fillId="0" borderId="12" xfId="0" applyFont="1" applyFill="1" applyBorder="1" applyAlignment="1" applyProtection="1">
      <alignment horizontal="center"/>
    </xf>
    <xf numFmtId="2" fontId="21" fillId="0" borderId="12" xfId="0" applyNumberFormat="1" applyFont="1" applyFill="1" applyBorder="1" applyAlignment="1" applyProtection="1">
      <alignment horizontal="center"/>
    </xf>
    <xf numFmtId="0" fontId="0" fillId="0" borderId="46" xfId="0" applyFill="1" applyBorder="1" applyAlignment="1" applyProtection="1">
      <alignment horizontal="center"/>
    </xf>
    <xf numFmtId="0" fontId="21" fillId="0" borderId="0" xfId="0" applyFont="1" applyBorder="1" applyAlignment="1" applyProtection="1">
      <alignment horizontal="left"/>
    </xf>
    <xf numFmtId="2" fontId="21" fillId="0" borderId="0" xfId="0" applyNumberFormat="1" applyFont="1" applyBorder="1" applyAlignment="1" applyProtection="1">
      <alignment horizontal="left"/>
    </xf>
    <xf numFmtId="166" fontId="21" fillId="0" borderId="0" xfId="0" applyNumberFormat="1" applyFont="1" applyBorder="1" applyAlignment="1" applyProtection="1">
      <alignment horizontal="left"/>
    </xf>
    <xf numFmtId="0" fontId="21" fillId="0" borderId="32" xfId="0" applyFont="1" applyBorder="1" applyAlignment="1" applyProtection="1">
      <alignment horizontal="left"/>
    </xf>
    <xf numFmtId="0" fontId="20" fillId="0" borderId="10" xfId="0" applyFont="1" applyBorder="1" applyProtection="1"/>
    <xf numFmtId="0" fontId="23" fillId="0" borderId="0" xfId="0" applyFont="1" applyBorder="1" applyProtection="1"/>
    <xf numFmtId="0" fontId="21" fillId="0" borderId="0" xfId="0" applyFont="1" applyBorder="1" applyProtection="1"/>
    <xf numFmtId="6" fontId="21" fillId="0" borderId="0" xfId="0" applyNumberFormat="1" applyFont="1" applyBorder="1" applyAlignment="1" applyProtection="1">
      <alignment horizontal="left"/>
    </xf>
    <xf numFmtId="0" fontId="20" fillId="0" borderId="10" xfId="0" applyFont="1" applyFill="1" applyBorder="1" applyProtection="1"/>
    <xf numFmtId="0" fontId="21" fillId="0" borderId="10" xfId="0" applyFont="1" applyBorder="1" applyProtection="1"/>
    <xf numFmtId="0" fontId="21" fillId="0" borderId="0" xfId="0" applyNumberFormat="1" applyFont="1" applyBorder="1" applyAlignment="1" applyProtection="1">
      <alignment horizontal="left"/>
    </xf>
    <xf numFmtId="0" fontId="20" fillId="0" borderId="0" xfId="0" applyFont="1" applyBorder="1" applyAlignment="1" applyProtection="1">
      <alignment horizontal="left"/>
    </xf>
    <xf numFmtId="0" fontId="0" fillId="0" borderId="0" xfId="0" applyProtection="1"/>
    <xf numFmtId="0" fontId="20" fillId="0" borderId="26" xfId="0" applyFont="1" applyBorder="1" applyProtection="1"/>
    <xf numFmtId="0" fontId="20" fillId="0" borderId="32" xfId="0" applyFont="1" applyBorder="1" applyProtection="1"/>
    <xf numFmtId="0" fontId="38" fillId="0" borderId="12" xfId="0" applyNumberFormat="1" applyFont="1" applyFill="1" applyBorder="1" applyAlignment="1" applyProtection="1">
      <alignment horizontal="center"/>
    </xf>
    <xf numFmtId="0" fontId="38" fillId="0" borderId="12" xfId="0" applyFont="1" applyFill="1" applyBorder="1" applyAlignment="1" applyProtection="1">
      <alignment horizontal="center"/>
    </xf>
    <xf numFmtId="0" fontId="38" fillId="0" borderId="12" xfId="0" applyFont="1" applyBorder="1" applyAlignment="1" applyProtection="1">
      <alignment horizontal="center"/>
    </xf>
    <xf numFmtId="0" fontId="38" fillId="0" borderId="19" xfId="0" applyFont="1" applyBorder="1" applyAlignment="1" applyProtection="1">
      <alignment horizontal="center"/>
    </xf>
    <xf numFmtId="0" fontId="23" fillId="0" borderId="0" xfId="0" applyFont="1" applyFill="1" applyBorder="1" applyAlignment="1" applyProtection="1">
      <alignment horizontal="center"/>
    </xf>
    <xf numFmtId="0" fontId="21" fillId="0" borderId="12" xfId="0" applyNumberFormat="1" applyFont="1" applyFill="1" applyBorder="1" applyAlignment="1" applyProtection="1">
      <alignment horizontal="center"/>
    </xf>
    <xf numFmtId="0" fontId="21" fillId="0" borderId="12" xfId="0" applyNumberFormat="1" applyFont="1" applyBorder="1" applyAlignment="1" applyProtection="1">
      <alignment horizontal="center"/>
    </xf>
    <xf numFmtId="0" fontId="21" fillId="0" borderId="19" xfId="0" applyNumberFormat="1" applyFont="1" applyBorder="1" applyAlignment="1" applyProtection="1">
      <alignment horizontal="center"/>
    </xf>
    <xf numFmtId="165" fontId="20" fillId="0" borderId="38" xfId="28" applyNumberFormat="1" applyFont="1" applyBorder="1" applyAlignment="1">
      <alignment horizontal="center"/>
    </xf>
    <xf numFmtId="6" fontId="20" fillId="0" borderId="33" xfId="0" applyNumberFormat="1" applyFont="1" applyBorder="1" applyAlignment="1">
      <alignment horizontal="center"/>
    </xf>
    <xf numFmtId="0" fontId="21" fillId="0" borderId="19" xfId="0" applyFont="1" applyBorder="1" applyAlignment="1">
      <alignment horizontal="right"/>
    </xf>
    <xf numFmtId="0" fontId="21" fillId="0" borderId="48" xfId="0" applyFont="1" applyFill="1" applyBorder="1" applyAlignment="1" applyProtection="1">
      <alignment horizontal="right"/>
      <protection locked="0"/>
    </xf>
    <xf numFmtId="5" fontId="21" fillId="0" borderId="0" xfId="0" applyNumberFormat="1" applyFont="1" applyFill="1" applyBorder="1" applyAlignment="1" applyProtection="1">
      <alignment horizontal="right"/>
      <protection locked="0"/>
    </xf>
    <xf numFmtId="0" fontId="37" fillId="0" borderId="0" xfId="0" applyFont="1" applyFill="1" applyAlignment="1">
      <alignment horizontal="left" vertical="center" wrapText="1"/>
    </xf>
    <xf numFmtId="165" fontId="20" fillId="27" borderId="34" xfId="28" applyNumberFormat="1" applyFont="1" applyFill="1" applyBorder="1" applyAlignment="1">
      <alignment horizontal="center" vertical="top" wrapText="1"/>
    </xf>
    <xf numFmtId="165" fontId="20" fillId="27" borderId="12" xfId="28" applyNumberFormat="1" applyFont="1" applyFill="1" applyBorder="1" applyAlignment="1">
      <alignment horizontal="center" vertical="top" wrapText="1"/>
    </xf>
    <xf numFmtId="165" fontId="20" fillId="27" borderId="11" xfId="28" applyNumberFormat="1" applyFont="1" applyFill="1" applyBorder="1" applyAlignment="1">
      <alignment horizontal="center" vertical="top" wrapText="1"/>
    </xf>
    <xf numFmtId="0" fontId="21" fillId="0" borderId="36" xfId="0" applyFont="1" applyBorder="1" applyAlignment="1">
      <alignment wrapText="1"/>
    </xf>
    <xf numFmtId="0" fontId="0" fillId="0" borderId="0" xfId="0" applyBorder="1" applyAlignment="1">
      <alignment wrapText="1"/>
    </xf>
    <xf numFmtId="0" fontId="0" fillId="0" borderId="40" xfId="0" applyBorder="1" applyAlignment="1">
      <alignment wrapText="1"/>
    </xf>
    <xf numFmtId="0" fontId="0" fillId="0" borderId="36" xfId="0" applyBorder="1" applyAlignment="1">
      <alignment wrapText="1"/>
    </xf>
    <xf numFmtId="0" fontId="21" fillId="0" borderId="36" xfId="0" applyFont="1" applyFill="1" applyBorder="1" applyAlignment="1">
      <alignment wrapText="1"/>
    </xf>
    <xf numFmtId="0" fontId="27" fillId="0" borderId="0" xfId="0" applyFont="1" applyFill="1" applyBorder="1" applyAlignment="1">
      <alignment wrapText="1"/>
    </xf>
    <xf numFmtId="0" fontId="27" fillId="0" borderId="36" xfId="0" applyFont="1" applyFill="1" applyBorder="1" applyAlignment="1">
      <alignment wrapText="1"/>
    </xf>
    <xf numFmtId="0" fontId="30" fillId="0" borderId="36" xfId="0" applyFont="1" applyFill="1" applyBorder="1" applyAlignment="1">
      <alignment horizontal="left" wrapText="1"/>
    </xf>
    <xf numFmtId="0" fontId="31" fillId="0" borderId="0" xfId="0" applyFont="1" applyFill="1" applyBorder="1" applyAlignment="1">
      <alignment wrapText="1"/>
    </xf>
    <xf numFmtId="0" fontId="31" fillId="0" borderId="40" xfId="0" applyFont="1" applyFill="1" applyBorder="1" applyAlignment="1">
      <alignment wrapText="1"/>
    </xf>
    <xf numFmtId="0" fontId="39" fillId="0" borderId="0" xfId="0" applyFont="1" applyAlignment="1">
      <alignment horizontal="center"/>
    </xf>
    <xf numFmtId="0" fontId="0" fillId="0" borderId="0" xfId="0" applyAlignment="1">
      <alignment wrapText="1"/>
    </xf>
    <xf numFmtId="0" fontId="40" fillId="0" borderId="18" xfId="0" applyFont="1" applyBorder="1" applyAlignment="1" applyProtection="1">
      <alignment horizontal="center" wrapText="1"/>
      <protection locked="0"/>
    </xf>
    <xf numFmtId="0" fontId="40" fillId="0" borderId="0" xfId="0" applyFont="1" applyBorder="1" applyAlignment="1" applyProtection="1">
      <alignment horizontal="center" wrapText="1"/>
      <protection locked="0"/>
    </xf>
    <xf numFmtId="0" fontId="40" fillId="0" borderId="18" xfId="0" applyFont="1" applyFill="1" applyBorder="1" applyAlignment="1" applyProtection="1">
      <alignment horizontal="center" wrapText="1"/>
      <protection locked="0"/>
    </xf>
    <xf numFmtId="0" fontId="40" fillId="0" borderId="32" xfId="0" applyFont="1" applyFill="1" applyBorder="1" applyAlignment="1" applyProtection="1">
      <alignment horizontal="center" wrapText="1"/>
      <protection locked="0"/>
    </xf>
    <xf numFmtId="0" fontId="40" fillId="0" borderId="0" xfId="0" applyFont="1" applyFill="1" applyBorder="1" applyAlignment="1" applyProtection="1">
      <alignment horizontal="center" wrapText="1"/>
      <protection locked="0"/>
    </xf>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rmal 2" xfId="38"/>
    <cellStyle name="Note" xfId="39" builtinId="10" customBuiltin="1"/>
    <cellStyle name="Output" xfId="40" builtinId="21" customBuiltin="1"/>
    <cellStyle name="Title" xfId="41" builtinId="15" customBuiltin="1"/>
    <cellStyle name="Total" xfId="42" builtinId="25" customBuiltin="1"/>
    <cellStyle name="Warning Text" xfId="43" builtinId="11" customBuiltin="1"/>
  </cellStyles>
  <dxfs count="27">
    <dxf>
      <fill>
        <patternFill>
          <bgColor theme="6" tint="0.59996337778862885"/>
        </patternFill>
      </fill>
    </dxf>
    <dxf>
      <fill>
        <patternFill>
          <bgColor theme="6" tint="0.59996337778862885"/>
        </patternFill>
      </fill>
    </dxf>
    <dxf>
      <fill>
        <patternFill>
          <bgColor theme="0" tint="-0.24994659260841701"/>
        </patternFill>
      </fill>
    </dxf>
    <dxf>
      <fill>
        <patternFill>
          <bgColor theme="0" tint="-0.24994659260841701"/>
        </patternFill>
      </fill>
    </dxf>
    <dxf>
      <fill>
        <patternFill>
          <bgColor rgb="FFFFFF99"/>
        </patternFill>
      </fill>
    </dxf>
    <dxf>
      <fill>
        <patternFill>
          <bgColor theme="6" tint="0.59996337778862885"/>
        </patternFill>
      </fill>
    </dxf>
    <dxf>
      <fill>
        <patternFill>
          <bgColor theme="6" tint="0.59996337778862885"/>
        </patternFill>
      </fill>
    </dxf>
    <dxf>
      <fill>
        <patternFill>
          <bgColor theme="0" tint="-0.24994659260841701"/>
        </patternFill>
      </fill>
    </dxf>
    <dxf>
      <fill>
        <patternFill>
          <bgColor theme="6" tint="0.59996337778862885"/>
        </patternFill>
      </fill>
    </dxf>
    <dxf>
      <fill>
        <patternFill>
          <bgColor theme="6" tint="0.59996337778862885"/>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6" tint="0.59996337778862885"/>
        </patternFill>
      </fill>
    </dxf>
    <dxf>
      <fill>
        <patternFill>
          <bgColor theme="0" tint="-0.24994659260841701"/>
        </patternFill>
      </fill>
    </dxf>
    <dxf>
      <fill>
        <patternFill>
          <bgColor theme="6" tint="0.59996337778862885"/>
        </patternFill>
      </fill>
    </dxf>
    <dxf>
      <fill>
        <patternFill>
          <bgColor theme="0" tint="-0.24994659260841701"/>
        </patternFill>
      </fill>
    </dxf>
    <dxf>
      <fill>
        <patternFill>
          <bgColor theme="0" tint="-0.24994659260841701"/>
        </patternFill>
      </fill>
    </dxf>
    <dxf>
      <fill>
        <patternFill>
          <bgColor theme="6" tint="0.59996337778862885"/>
        </patternFill>
      </fill>
    </dxf>
    <dxf>
      <fill>
        <patternFill>
          <bgColor theme="0" tint="-0.24994659260841701"/>
        </patternFill>
      </fill>
    </dxf>
    <dxf>
      <fill>
        <patternFill>
          <bgColor theme="0" tint="-0.24994659260841701"/>
        </patternFill>
      </fill>
    </dxf>
    <dxf>
      <fill>
        <patternFill>
          <bgColor theme="6" tint="0.59996337778862885"/>
        </patternFill>
      </fill>
    </dxf>
    <dxf>
      <fill>
        <patternFill>
          <bgColor theme="0" tint="-0.24994659260841701"/>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164"/>
  <sheetViews>
    <sheetView showZeros="0" tabSelected="1" view="pageLayout" topLeftCell="A54" zoomScaleNormal="100" zoomScaleSheetLayoutView="100" workbookViewId="0">
      <selection activeCell="B11" sqref="B11"/>
    </sheetView>
  </sheetViews>
  <sheetFormatPr defaultRowHeight="12" x14ac:dyDescent="0.2"/>
  <cols>
    <col min="1" max="1" width="28.42578125" style="1" customWidth="1"/>
    <col min="2" max="2" width="19.7109375" style="13" customWidth="1"/>
    <col min="3" max="3" width="14.7109375" style="1" customWidth="1"/>
    <col min="4" max="4" width="1" style="1" customWidth="1"/>
    <col min="5" max="5" width="14.7109375" style="1" customWidth="1"/>
    <col min="6" max="6" width="1" style="1" customWidth="1"/>
    <col min="7" max="7" width="14.7109375" style="1" customWidth="1"/>
    <col min="8" max="8" width="1" style="1" customWidth="1"/>
    <col min="9" max="9" width="14.7109375" style="1" customWidth="1"/>
    <col min="10" max="10" width="1.140625" style="1" customWidth="1"/>
    <col min="11" max="11" width="9.140625" style="31"/>
    <col min="12" max="12" width="26" style="31" customWidth="1"/>
    <col min="13" max="14" width="9.140625" style="31"/>
    <col min="15" max="15" width="30.42578125" style="31" customWidth="1"/>
    <col min="16" max="18" width="9.140625" style="31" customWidth="1"/>
    <col min="19" max="57" width="9.140625" style="31"/>
    <col min="58" max="16384" width="9.140625" style="1"/>
  </cols>
  <sheetData>
    <row r="1" spans="1:57" x14ac:dyDescent="0.2">
      <c r="A1" s="46"/>
      <c r="B1" s="47"/>
      <c r="C1" s="47"/>
      <c r="D1" s="47"/>
      <c r="E1" s="47"/>
      <c r="F1" s="47"/>
      <c r="G1" s="47"/>
      <c r="H1" s="47"/>
      <c r="I1" s="48"/>
      <c r="J1" s="47"/>
    </row>
    <row r="2" spans="1:57" ht="15.75" x14ac:dyDescent="0.25">
      <c r="A2" s="90" t="s">
        <v>117</v>
      </c>
      <c r="B2" s="40"/>
      <c r="C2" s="40"/>
      <c r="D2" s="40"/>
      <c r="E2" s="40"/>
      <c r="F2" s="40"/>
      <c r="G2" s="40"/>
      <c r="H2" s="40"/>
      <c r="I2" s="43"/>
      <c r="J2" s="40"/>
    </row>
    <row r="3" spans="1:57" ht="12.75" thickBot="1" x14ac:dyDescent="0.25">
      <c r="A3" s="49"/>
      <c r="B3" s="50"/>
      <c r="C3" s="50"/>
      <c r="D3" s="50"/>
      <c r="E3" s="50"/>
      <c r="F3" s="50"/>
      <c r="G3" s="50"/>
      <c r="H3" s="50"/>
      <c r="I3" s="51"/>
      <c r="J3" s="50"/>
    </row>
    <row r="4" spans="1:57" ht="12.75" hidden="1" thickBot="1" x14ac:dyDescent="0.25">
      <c r="A4" s="71"/>
      <c r="B4" s="1"/>
      <c r="C4" s="16"/>
      <c r="J4" s="2"/>
    </row>
    <row r="5" spans="1:57" s="2" customFormat="1" ht="12.75" hidden="1" thickBot="1" x14ac:dyDescent="0.25">
      <c r="B5" s="15"/>
      <c r="E5" s="2" t="s">
        <v>82</v>
      </c>
      <c r="J5" s="1"/>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c r="BA5" s="37"/>
      <c r="BB5" s="37"/>
      <c r="BC5" s="37"/>
      <c r="BD5" s="37"/>
      <c r="BE5" s="37"/>
    </row>
    <row r="6" spans="1:57" s="2" customFormat="1" x14ac:dyDescent="0.2">
      <c r="B6" s="15"/>
      <c r="J6" s="1"/>
      <c r="K6" s="37"/>
      <c r="L6" s="37"/>
      <c r="M6" s="37"/>
      <c r="N6" s="37"/>
      <c r="O6" s="37"/>
      <c r="P6" s="37"/>
      <c r="Q6" s="37"/>
      <c r="R6" s="37"/>
      <c r="S6" s="37"/>
      <c r="T6" s="37"/>
      <c r="U6" s="37"/>
      <c r="V6" s="37"/>
      <c r="W6" s="37"/>
      <c r="X6" s="37"/>
      <c r="Y6" s="37"/>
      <c r="Z6" s="37"/>
      <c r="AA6" s="37"/>
      <c r="AB6" s="37"/>
      <c r="AC6" s="37"/>
      <c r="AD6" s="37"/>
      <c r="AE6" s="37"/>
      <c r="AF6" s="37"/>
      <c r="AG6" s="37"/>
      <c r="AH6" s="37"/>
      <c r="AI6" s="37"/>
      <c r="AJ6" s="37"/>
      <c r="AK6" s="37"/>
      <c r="AL6" s="37"/>
      <c r="AM6" s="37"/>
      <c r="AN6" s="37"/>
      <c r="AO6" s="37"/>
      <c r="AP6" s="37"/>
      <c r="AQ6" s="37"/>
      <c r="AR6" s="37"/>
      <c r="AS6" s="37"/>
      <c r="AT6" s="37"/>
      <c r="AU6" s="37"/>
      <c r="AV6" s="37"/>
      <c r="AW6" s="37"/>
      <c r="AX6" s="37"/>
      <c r="AY6" s="37"/>
      <c r="AZ6" s="37"/>
      <c r="BA6" s="37"/>
      <c r="BB6" s="37"/>
      <c r="BC6" s="37"/>
      <c r="BD6" s="37"/>
      <c r="BE6" s="37"/>
    </row>
    <row r="7" spans="1:57" s="2" customFormat="1" x14ac:dyDescent="0.2">
      <c r="A7" s="83" t="s">
        <v>107</v>
      </c>
      <c r="B7" s="78"/>
      <c r="E7" s="128" t="str">
        <f>IF(B7="","Enter project TITLE in B7","")</f>
        <v>Enter project TITLE in B7</v>
      </c>
      <c r="J7" s="1"/>
      <c r="K7" s="37"/>
      <c r="L7" s="37"/>
      <c r="M7" s="37"/>
      <c r="N7" s="37"/>
      <c r="O7" s="37"/>
      <c r="P7" s="37"/>
      <c r="Q7" s="37"/>
      <c r="R7" s="37"/>
      <c r="S7" s="37"/>
      <c r="T7" s="37"/>
      <c r="U7" s="37"/>
      <c r="V7" s="37"/>
      <c r="W7" s="37"/>
      <c r="X7" s="37"/>
      <c r="Y7" s="37"/>
      <c r="Z7" s="37"/>
      <c r="AA7" s="37"/>
      <c r="AB7" s="37"/>
      <c r="AC7" s="37"/>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row>
    <row r="8" spans="1:57" s="2" customFormat="1" x14ac:dyDescent="0.2">
      <c r="A8" s="83"/>
      <c r="B8" s="78"/>
      <c r="E8" s="128"/>
      <c r="J8" s="1"/>
      <c r="K8" s="37"/>
      <c r="L8" s="37"/>
      <c r="M8" s="37"/>
      <c r="N8" s="37"/>
      <c r="O8" s="37"/>
      <c r="P8" s="37"/>
      <c r="Q8" s="37"/>
      <c r="R8" s="37"/>
      <c r="S8" s="37"/>
      <c r="T8" s="37"/>
      <c r="U8" s="37"/>
      <c r="V8" s="37"/>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row>
    <row r="9" spans="1:57" s="2" customFormat="1" x14ac:dyDescent="0.2">
      <c r="A9" s="83" t="s">
        <v>161</v>
      </c>
      <c r="B9" s="78"/>
      <c r="E9" s="128" t="str">
        <f>IF(B9="","Select if CO-PRODUCTION from drop down list in B8","")</f>
        <v>Select if CO-PRODUCTION from drop down list in B8</v>
      </c>
      <c r="J9" s="1"/>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c r="BA9" s="37"/>
      <c r="BB9" s="37"/>
      <c r="BC9" s="37"/>
      <c r="BD9" s="37"/>
      <c r="BE9" s="37"/>
    </row>
    <row r="10" spans="1:57" s="2" customFormat="1" x14ac:dyDescent="0.2">
      <c r="A10" s="83"/>
      <c r="B10" s="78"/>
      <c r="E10" s="128"/>
      <c r="J10" s="1"/>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c r="BA10" s="37"/>
      <c r="BB10" s="37"/>
      <c r="BC10" s="37"/>
      <c r="BD10" s="37"/>
      <c r="BE10" s="37"/>
    </row>
    <row r="11" spans="1:57" s="2" customFormat="1" x14ac:dyDescent="0.2">
      <c r="A11" s="83" t="s">
        <v>106</v>
      </c>
      <c r="B11" s="78"/>
      <c r="E11" s="128" t="str">
        <f>IF(B11="","Choose FORMAT from dropdown list in B9","")</f>
        <v>Choose FORMAT from dropdown list in B9</v>
      </c>
      <c r="J11" s="1"/>
      <c r="K11" s="37"/>
      <c r="L11" s="37" t="s">
        <v>82</v>
      </c>
      <c r="M11" s="37"/>
      <c r="N11" s="37"/>
      <c r="R11" s="37"/>
      <c r="S11" s="37"/>
      <c r="T11" s="37"/>
      <c r="U11" s="37"/>
      <c r="V11" s="37"/>
      <c r="W11" s="37"/>
      <c r="X11" s="37"/>
      <c r="Y11" s="37"/>
      <c r="Z11" s="37"/>
      <c r="AA11" s="37"/>
      <c r="AB11" s="37"/>
      <c r="AC11" s="37"/>
      <c r="AD11" s="37"/>
      <c r="AE11" s="37"/>
      <c r="AF11" s="37"/>
      <c r="AG11" s="37"/>
      <c r="AH11" s="37"/>
      <c r="AI11" s="37"/>
      <c r="AJ11" s="37"/>
      <c r="AK11" s="37"/>
      <c r="AL11" s="37"/>
      <c r="AM11" s="37"/>
      <c r="AN11" s="37"/>
      <c r="AO11" s="37"/>
      <c r="AP11" s="37"/>
      <c r="AQ11" s="37"/>
      <c r="AR11" s="37"/>
      <c r="AS11" s="37"/>
      <c r="AT11" s="37"/>
      <c r="AU11" s="37"/>
      <c r="AV11" s="37"/>
      <c r="AW11" s="37"/>
      <c r="AX11" s="37"/>
      <c r="AY11" s="37"/>
      <c r="AZ11" s="37"/>
      <c r="BA11" s="37"/>
      <c r="BB11" s="37"/>
      <c r="BC11" s="37"/>
      <c r="BD11" s="37"/>
      <c r="BE11" s="37"/>
    </row>
    <row r="12" spans="1:57" s="2" customFormat="1" x14ac:dyDescent="0.2">
      <c r="A12" s="83"/>
      <c r="B12" s="78"/>
      <c r="E12" s="128"/>
      <c r="J12" s="1"/>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c r="AX12" s="37"/>
      <c r="AY12" s="37"/>
      <c r="AZ12" s="37"/>
      <c r="BA12" s="37"/>
      <c r="BB12" s="37"/>
      <c r="BC12" s="37"/>
      <c r="BD12" s="37"/>
      <c r="BE12" s="37"/>
    </row>
    <row r="13" spans="1:57" s="2" customFormat="1" x14ac:dyDescent="0.2">
      <c r="A13" s="172" t="str">
        <f>IF(ISNUMBER(SEARCH("series",$B$11)),"Season number:","")</f>
        <v/>
      </c>
      <c r="B13" s="175"/>
      <c r="C13" s="37"/>
      <c r="D13" s="37"/>
      <c r="E13" s="173" t="str">
        <f>IF(ISNUMBER(SEARCH("series",$B$11)),"Select which SEASON of the SERIES to which this application pertains","")</f>
        <v/>
      </c>
      <c r="F13" s="37"/>
      <c r="G13" s="37"/>
      <c r="H13" s="37"/>
      <c r="I13" s="37"/>
      <c r="J13" s="31"/>
      <c r="K13" s="21"/>
      <c r="L13" s="37"/>
      <c r="M13" s="37"/>
      <c r="N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c r="AS13" s="37"/>
      <c r="AT13" s="37"/>
      <c r="AU13" s="37"/>
      <c r="AV13" s="37"/>
      <c r="AW13" s="37"/>
      <c r="AX13" s="37"/>
      <c r="AY13" s="37"/>
      <c r="AZ13" s="37"/>
      <c r="BA13" s="37"/>
      <c r="BB13" s="37"/>
      <c r="BC13" s="37"/>
      <c r="BD13" s="37"/>
      <c r="BE13" s="37"/>
    </row>
    <row r="14" spans="1:57" s="2" customFormat="1" x14ac:dyDescent="0.2">
      <c r="A14" s="83"/>
      <c r="B14" s="128" t="str">
        <f>IF(ISNUMBER(SEARCH("series",$B$11)),"You MUST complete Worksheet (b)","")</f>
        <v/>
      </c>
      <c r="J14" s="1"/>
      <c r="K14" s="37"/>
      <c r="L14" s="37"/>
      <c r="M14" s="37"/>
      <c r="N14" s="37"/>
      <c r="R14" s="37"/>
      <c r="S14" s="37"/>
      <c r="T14" s="37"/>
      <c r="U14" s="37"/>
      <c r="V14" s="37"/>
      <c r="W14" s="37"/>
      <c r="X14" s="37"/>
      <c r="Y14" s="37"/>
      <c r="Z14" s="37"/>
      <c r="AA14" s="37"/>
      <c r="AB14" s="37"/>
      <c r="AC14" s="37"/>
      <c r="AD14" s="37"/>
      <c r="AE14" s="37"/>
      <c r="AF14" s="37"/>
      <c r="AG14" s="37"/>
      <c r="AH14" s="37"/>
      <c r="AI14" s="37"/>
      <c r="AJ14" s="37"/>
      <c r="AK14" s="37"/>
      <c r="AL14" s="37"/>
      <c r="AM14" s="37"/>
      <c r="AN14" s="37"/>
      <c r="AO14" s="37"/>
      <c r="AP14" s="37"/>
      <c r="AQ14" s="37"/>
      <c r="AR14" s="37"/>
      <c r="AS14" s="37"/>
      <c r="AT14" s="37"/>
      <c r="AU14" s="37"/>
      <c r="AV14" s="37"/>
      <c r="AW14" s="37"/>
      <c r="AX14" s="37"/>
      <c r="AY14" s="37"/>
      <c r="AZ14" s="37"/>
      <c r="BA14" s="37"/>
      <c r="BB14" s="37"/>
      <c r="BC14" s="37"/>
      <c r="BD14" s="37"/>
      <c r="BE14" s="37"/>
    </row>
    <row r="15" spans="1:57" s="2" customFormat="1" ht="12.75" thickBot="1" x14ac:dyDescent="0.25">
      <c r="A15" s="83"/>
      <c r="B15" s="128"/>
      <c r="J15" s="1"/>
      <c r="K15" s="37"/>
      <c r="L15" s="37"/>
      <c r="M15" s="37"/>
      <c r="N15" s="37"/>
      <c r="R15" s="37"/>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c r="AU15" s="37"/>
      <c r="AV15" s="37"/>
      <c r="AW15" s="37"/>
      <c r="AX15" s="37"/>
      <c r="AY15" s="37"/>
      <c r="AZ15" s="37"/>
      <c r="BA15" s="37"/>
      <c r="BB15" s="37"/>
      <c r="BC15" s="37"/>
      <c r="BD15" s="37"/>
      <c r="BE15" s="37"/>
    </row>
    <row r="16" spans="1:57" x14ac:dyDescent="0.2">
      <c r="A16" s="264">
        <f>C120</f>
        <v>0</v>
      </c>
      <c r="B16" s="17" t="s">
        <v>95</v>
      </c>
      <c r="D16" s="18"/>
      <c r="E16" s="18"/>
      <c r="F16" s="18"/>
      <c r="G16" s="18"/>
      <c r="H16" s="18"/>
    </row>
    <row r="17" spans="1:57" ht="12.75" thickBot="1" x14ac:dyDescent="0.25">
      <c r="A17" s="263">
        <f>IF(ISNUMBER(SEARCH("docu",$B$11)),"N/A",SUM(C120*20%))</f>
        <v>0</v>
      </c>
      <c r="B17" s="19" t="s">
        <v>94</v>
      </c>
      <c r="C17" s="6" t="s">
        <v>70</v>
      </c>
      <c r="D17" s="6"/>
      <c r="E17" s="6" t="s">
        <v>50</v>
      </c>
      <c r="F17" s="6"/>
      <c r="G17" s="6" t="s">
        <v>51</v>
      </c>
      <c r="H17" s="6"/>
      <c r="I17" s="6" t="s">
        <v>55</v>
      </c>
      <c r="J17" s="6"/>
      <c r="L17" s="186"/>
    </row>
    <row r="18" spans="1:57" ht="12.75" thickBot="1" x14ac:dyDescent="0.25">
      <c r="A18" s="6"/>
      <c r="B18" s="18"/>
      <c r="C18" s="6"/>
      <c r="D18" s="6"/>
      <c r="E18" s="6"/>
      <c r="F18" s="6"/>
      <c r="G18" s="6"/>
      <c r="H18" s="6"/>
      <c r="I18" s="6"/>
      <c r="J18" s="6"/>
      <c r="L18" s="268"/>
      <c r="O18" s="38"/>
      <c r="P18" s="38"/>
    </row>
    <row r="19" spans="1:57" s="7" customFormat="1" x14ac:dyDescent="0.2">
      <c r="A19" s="94" t="s">
        <v>71</v>
      </c>
      <c r="B19" s="95" t="s">
        <v>72</v>
      </c>
      <c r="C19" s="96" t="s">
        <v>83</v>
      </c>
      <c r="D19" s="97"/>
      <c r="E19" s="269" t="str">
        <f>IF($B$9="YES","FOREIGN CO-PRODUCER EXPENDITURE (note below)","PLEASE IGNORE COLUMN")</f>
        <v>PLEASE IGNORE COLUMN</v>
      </c>
      <c r="F19" s="97"/>
      <c r="G19" s="98" t="s">
        <v>52</v>
      </c>
      <c r="H19" s="97"/>
      <c r="I19" s="96" t="s">
        <v>82</v>
      </c>
      <c r="J19" s="99"/>
      <c r="K19" s="38"/>
      <c r="L19" s="268"/>
      <c r="M19" s="38"/>
      <c r="N19" s="38"/>
      <c r="O19" s="38"/>
      <c r="P19" s="38"/>
      <c r="Q19" s="38"/>
      <c r="R19" s="38"/>
      <c r="S19" s="38"/>
      <c r="T19" s="38"/>
      <c r="U19" s="38"/>
      <c r="V19" s="38"/>
      <c r="W19" s="38"/>
      <c r="X19" s="38"/>
      <c r="Y19" s="38"/>
      <c r="Z19" s="38"/>
      <c r="AA19" s="38"/>
      <c r="AB19" s="38"/>
      <c r="AC19" s="38"/>
      <c r="AD19" s="38"/>
      <c r="AE19" s="38"/>
      <c r="AF19" s="38"/>
      <c r="AG19" s="38"/>
      <c r="AH19" s="38"/>
      <c r="AI19" s="38"/>
      <c r="AJ19" s="38"/>
      <c r="AK19" s="38"/>
      <c r="AL19" s="38"/>
      <c r="AM19" s="38"/>
      <c r="AN19" s="38"/>
      <c r="AO19" s="38"/>
      <c r="AP19" s="38"/>
      <c r="AQ19" s="38"/>
      <c r="AR19" s="38"/>
      <c r="AS19" s="38"/>
      <c r="AT19" s="38"/>
      <c r="AU19" s="38"/>
      <c r="AV19" s="38"/>
      <c r="AW19" s="38"/>
      <c r="AX19" s="38"/>
      <c r="AY19" s="38"/>
      <c r="AZ19" s="38"/>
      <c r="BA19" s="38"/>
      <c r="BB19" s="38"/>
      <c r="BC19" s="38"/>
      <c r="BD19" s="38"/>
      <c r="BE19" s="38"/>
    </row>
    <row r="20" spans="1:57" s="7" customFormat="1" ht="12.75" customHeight="1" x14ac:dyDescent="0.2">
      <c r="A20" s="100"/>
      <c r="B20" s="8" t="s">
        <v>74</v>
      </c>
      <c r="C20" s="9" t="s">
        <v>81</v>
      </c>
      <c r="D20" s="20"/>
      <c r="E20" s="270"/>
      <c r="F20" s="20"/>
      <c r="G20" s="44" t="s">
        <v>53</v>
      </c>
      <c r="H20" s="20"/>
      <c r="I20" s="9" t="s">
        <v>73</v>
      </c>
      <c r="J20" s="101"/>
      <c r="K20" s="38"/>
      <c r="L20" s="268"/>
      <c r="M20" s="38"/>
      <c r="N20" s="38"/>
      <c r="O20" s="38"/>
      <c r="P20" s="38"/>
      <c r="Q20" s="38"/>
      <c r="R20" s="38"/>
      <c r="S20" s="38"/>
      <c r="T20" s="38"/>
      <c r="U20" s="38"/>
      <c r="V20" s="38"/>
      <c r="W20" s="38"/>
      <c r="X20" s="38"/>
      <c r="Y20" s="38"/>
      <c r="Z20" s="38"/>
      <c r="AA20" s="38"/>
      <c r="AB20" s="38"/>
      <c r="AC20" s="38"/>
      <c r="AD20" s="38"/>
      <c r="AE20" s="38"/>
      <c r="AF20" s="38"/>
      <c r="AG20" s="38"/>
      <c r="AH20" s="38"/>
      <c r="AI20" s="38"/>
      <c r="AJ20" s="38"/>
      <c r="AK20" s="38"/>
      <c r="AL20" s="38"/>
      <c r="AM20" s="38"/>
      <c r="AN20" s="38"/>
      <c r="AO20" s="38"/>
      <c r="AP20" s="38"/>
      <c r="AQ20" s="38"/>
      <c r="AR20" s="38"/>
      <c r="AS20" s="38"/>
      <c r="AT20" s="38"/>
      <c r="AU20" s="38"/>
      <c r="AV20" s="38"/>
      <c r="AW20" s="38"/>
      <c r="AX20" s="38"/>
      <c r="AY20" s="38"/>
      <c r="AZ20" s="38"/>
      <c r="BA20" s="38"/>
      <c r="BB20" s="38"/>
      <c r="BC20" s="38"/>
      <c r="BD20" s="38"/>
      <c r="BE20" s="38"/>
    </row>
    <row r="21" spans="1:57" s="7" customFormat="1" ht="12.75" customHeight="1" x14ac:dyDescent="0.2">
      <c r="A21" s="100"/>
      <c r="B21" s="8" t="s">
        <v>23</v>
      </c>
      <c r="C21" s="9" t="s">
        <v>21</v>
      </c>
      <c r="D21" s="20"/>
      <c r="E21" s="270"/>
      <c r="F21" s="20"/>
      <c r="G21" s="44" t="s">
        <v>97</v>
      </c>
      <c r="H21" s="20"/>
      <c r="I21" s="9" t="s">
        <v>22</v>
      </c>
      <c r="J21" s="101"/>
      <c r="K21" s="38"/>
      <c r="L21" s="31"/>
      <c r="M21" s="38"/>
      <c r="N21" s="38"/>
      <c r="O21" s="31"/>
      <c r="P21" s="31"/>
      <c r="Q21" s="38"/>
      <c r="R21" s="38"/>
      <c r="S21" s="38"/>
      <c r="T21" s="38"/>
      <c r="U21" s="38"/>
      <c r="V21" s="38"/>
      <c r="W21" s="38"/>
      <c r="X21" s="38"/>
      <c r="Y21" s="38"/>
      <c r="Z21" s="38"/>
      <c r="AA21" s="38"/>
      <c r="AB21" s="38"/>
      <c r="AC21" s="38"/>
      <c r="AD21" s="38"/>
      <c r="AE21" s="38"/>
      <c r="AF21" s="38"/>
      <c r="AG21" s="38"/>
      <c r="AH21" s="38"/>
      <c r="AI21" s="38"/>
      <c r="AJ21" s="38"/>
      <c r="AK21" s="38"/>
      <c r="AL21" s="38"/>
      <c r="AM21" s="38"/>
      <c r="AN21" s="38"/>
      <c r="AO21" s="38"/>
      <c r="AP21" s="38"/>
      <c r="AQ21" s="38"/>
      <c r="AR21" s="38"/>
      <c r="AS21" s="38"/>
      <c r="AT21" s="38"/>
      <c r="AU21" s="38"/>
      <c r="AV21" s="38"/>
      <c r="AW21" s="38"/>
      <c r="AX21" s="38"/>
      <c r="AY21" s="38"/>
      <c r="AZ21" s="38"/>
      <c r="BA21" s="38"/>
      <c r="BB21" s="38"/>
      <c r="BC21" s="38"/>
      <c r="BD21" s="38"/>
      <c r="BE21" s="38"/>
    </row>
    <row r="22" spans="1:57" s="7" customFormat="1" ht="13.5" customHeight="1" thickBot="1" x14ac:dyDescent="0.25">
      <c r="A22" s="102"/>
      <c r="B22" s="10"/>
      <c r="C22" s="5"/>
      <c r="D22" s="11"/>
      <c r="E22" s="271"/>
      <c r="F22" s="11"/>
      <c r="G22" s="45"/>
      <c r="H22" s="11"/>
      <c r="I22" s="12" t="s">
        <v>82</v>
      </c>
      <c r="J22" s="103"/>
      <c r="K22" s="38"/>
      <c r="L22" s="268"/>
      <c r="M22" s="38"/>
      <c r="N22" s="38"/>
      <c r="O22" s="31"/>
      <c r="P22" s="31"/>
      <c r="Q22" s="31"/>
      <c r="R22" s="38"/>
      <c r="S22" s="38"/>
      <c r="T22" s="38"/>
      <c r="U22" s="38"/>
      <c r="V22" s="38"/>
      <c r="W22" s="38"/>
      <c r="X22" s="38"/>
      <c r="Y22" s="38"/>
      <c r="Z22" s="38"/>
      <c r="AA22" s="38"/>
      <c r="AB22" s="38"/>
      <c r="AC22" s="38"/>
      <c r="AD22" s="38"/>
      <c r="AE22" s="38"/>
      <c r="AF22" s="38"/>
      <c r="AG22" s="38"/>
      <c r="AH22" s="38"/>
      <c r="AI22" s="38"/>
      <c r="AJ22" s="38"/>
      <c r="AK22" s="38"/>
      <c r="AL22" s="38"/>
      <c r="AM22" s="38"/>
      <c r="AN22" s="38"/>
      <c r="AO22" s="38"/>
      <c r="AP22" s="38"/>
      <c r="AQ22" s="38"/>
      <c r="AR22" s="38"/>
      <c r="AS22" s="38"/>
      <c r="AT22" s="38"/>
      <c r="AU22" s="38"/>
      <c r="AV22" s="38"/>
      <c r="AW22" s="38"/>
      <c r="AX22" s="38"/>
      <c r="AY22" s="38"/>
      <c r="AZ22" s="38"/>
      <c r="BA22" s="38"/>
      <c r="BB22" s="38"/>
      <c r="BC22" s="38"/>
      <c r="BD22" s="38"/>
      <c r="BE22" s="38"/>
    </row>
    <row r="23" spans="1:57" x14ac:dyDescent="0.2">
      <c r="A23" s="83" t="s">
        <v>118</v>
      </c>
      <c r="B23" s="72"/>
      <c r="C23" s="59">
        <v>0</v>
      </c>
      <c r="D23" s="22"/>
      <c r="E23" s="60">
        <v>0</v>
      </c>
      <c r="F23" s="63"/>
      <c r="G23" s="60">
        <v>0</v>
      </c>
      <c r="H23" s="22"/>
      <c r="I23" s="3">
        <f t="shared" ref="I23:I28" si="0">SUM(C23-E23-G23)</f>
        <v>0</v>
      </c>
      <c r="J23" s="22"/>
      <c r="L23" s="268"/>
    </row>
    <row r="24" spans="1:57" x14ac:dyDescent="0.2">
      <c r="A24" s="83" t="s">
        <v>119</v>
      </c>
      <c r="B24" s="72"/>
      <c r="C24" s="59">
        <v>0</v>
      </c>
      <c r="D24" s="22"/>
      <c r="E24" s="60">
        <v>0</v>
      </c>
      <c r="F24" s="63"/>
      <c r="G24" s="60">
        <v>0</v>
      </c>
      <c r="H24" s="22"/>
      <c r="I24" s="3">
        <f t="shared" si="0"/>
        <v>0</v>
      </c>
      <c r="J24" s="22"/>
      <c r="L24" s="268"/>
    </row>
    <row r="25" spans="1:57" x14ac:dyDescent="0.2">
      <c r="A25" s="83" t="s">
        <v>24</v>
      </c>
      <c r="B25" s="73"/>
      <c r="C25" s="59">
        <v>0</v>
      </c>
      <c r="D25" s="22"/>
      <c r="E25" s="60">
        <v>0</v>
      </c>
      <c r="F25" s="63"/>
      <c r="G25" s="60">
        <v>0</v>
      </c>
      <c r="H25" s="22"/>
      <c r="I25" s="3">
        <f t="shared" si="0"/>
        <v>0</v>
      </c>
      <c r="J25" s="22"/>
    </row>
    <row r="26" spans="1:57" x14ac:dyDescent="0.2">
      <c r="A26" s="83" t="s">
        <v>25</v>
      </c>
      <c r="B26" s="73" t="s">
        <v>82</v>
      </c>
      <c r="C26" s="59">
        <v>0</v>
      </c>
      <c r="D26" s="22"/>
      <c r="E26" s="60">
        <v>0</v>
      </c>
      <c r="F26" s="63"/>
      <c r="G26" s="60">
        <v>0</v>
      </c>
      <c r="H26" s="22"/>
      <c r="I26" s="3">
        <f t="shared" si="0"/>
        <v>0</v>
      </c>
      <c r="J26" s="22"/>
      <c r="L26" s="187"/>
    </row>
    <row r="27" spans="1:57" x14ac:dyDescent="0.2">
      <c r="A27" s="83" t="s">
        <v>3</v>
      </c>
      <c r="B27" s="73"/>
      <c r="C27" s="59">
        <v>0</v>
      </c>
      <c r="D27" s="22"/>
      <c r="E27" s="60">
        <v>0</v>
      </c>
      <c r="F27" s="63"/>
      <c r="G27" s="60">
        <v>0</v>
      </c>
      <c r="H27" s="22"/>
      <c r="I27" s="3">
        <f t="shared" si="0"/>
        <v>0</v>
      </c>
      <c r="J27" s="22"/>
    </row>
    <row r="28" spans="1:57" x14ac:dyDescent="0.2">
      <c r="A28" s="83" t="s">
        <v>26</v>
      </c>
      <c r="B28" s="74"/>
      <c r="C28" s="59">
        <v>0</v>
      </c>
      <c r="D28" s="22"/>
      <c r="E28" s="60">
        <v>0</v>
      </c>
      <c r="F28" s="63"/>
      <c r="G28" s="60">
        <v>0</v>
      </c>
      <c r="H28" s="22"/>
      <c r="I28" s="3">
        <f t="shared" si="0"/>
        <v>0</v>
      </c>
      <c r="J28" s="22"/>
    </row>
    <row r="29" spans="1:57" ht="12.75" thickBot="1" x14ac:dyDescent="0.25">
      <c r="A29" s="84" t="s">
        <v>27</v>
      </c>
      <c r="B29" s="138" t="e">
        <f>IF(ISNUMBER(SEARCH("docu",$B$11)),"N/A", SUM(I29/A16))</f>
        <v>#DIV/0!</v>
      </c>
      <c r="C29" s="142">
        <f>SUM(C23:C28)</f>
        <v>0</v>
      </c>
      <c r="D29" s="143"/>
      <c r="E29" s="142">
        <f>SUM(E23:E28)</f>
        <v>0</v>
      </c>
      <c r="F29" s="143"/>
      <c r="G29" s="142">
        <f>SUM(G23:G28)</f>
        <v>0</v>
      </c>
      <c r="H29" s="24"/>
      <c r="I29" s="23">
        <f>SUM(I23:I28)</f>
        <v>0</v>
      </c>
      <c r="J29" s="24"/>
    </row>
    <row r="30" spans="1:57" ht="12.75" thickTop="1" x14ac:dyDescent="0.2">
      <c r="A30" s="83" t="s">
        <v>8</v>
      </c>
      <c r="B30" s="73" t="s">
        <v>82</v>
      </c>
      <c r="C30" s="59">
        <v>0</v>
      </c>
      <c r="D30" s="22"/>
      <c r="E30" s="60">
        <v>0</v>
      </c>
      <c r="F30" s="63"/>
      <c r="G30" s="60">
        <v>0</v>
      </c>
      <c r="H30" s="22"/>
      <c r="I30" s="3">
        <f t="shared" ref="I30:I50" si="1">SUM(C30-E30-G30)</f>
        <v>0</v>
      </c>
      <c r="J30" s="22"/>
    </row>
    <row r="31" spans="1:57" x14ac:dyDescent="0.2">
      <c r="A31" s="83" t="s">
        <v>9</v>
      </c>
      <c r="B31" s="73"/>
      <c r="C31" s="59">
        <v>0</v>
      </c>
      <c r="D31" s="22"/>
      <c r="E31" s="60">
        <v>0</v>
      </c>
      <c r="F31" s="63"/>
      <c r="G31" s="60">
        <v>0</v>
      </c>
      <c r="H31" s="22"/>
      <c r="I31" s="3">
        <f t="shared" si="1"/>
        <v>0</v>
      </c>
      <c r="J31" s="22"/>
    </row>
    <row r="32" spans="1:57" x14ac:dyDescent="0.2">
      <c r="A32" s="83" t="s">
        <v>10</v>
      </c>
      <c r="B32" s="73"/>
      <c r="C32" s="59">
        <v>0</v>
      </c>
      <c r="D32" s="22"/>
      <c r="E32" s="60">
        <v>0</v>
      </c>
      <c r="F32" s="63"/>
      <c r="G32" s="60">
        <v>0</v>
      </c>
      <c r="H32" s="22"/>
      <c r="I32" s="3">
        <f t="shared" si="1"/>
        <v>0</v>
      </c>
      <c r="J32" s="22"/>
    </row>
    <row r="33" spans="1:10" x14ac:dyDescent="0.2">
      <c r="A33" s="83" t="s">
        <v>120</v>
      </c>
      <c r="B33" s="73"/>
      <c r="C33" s="59">
        <v>0</v>
      </c>
      <c r="D33" s="22"/>
      <c r="E33" s="60">
        <v>0</v>
      </c>
      <c r="F33" s="63"/>
      <c r="G33" s="60">
        <v>0</v>
      </c>
      <c r="H33" s="22"/>
      <c r="I33" s="3">
        <f t="shared" si="1"/>
        <v>0</v>
      </c>
      <c r="J33" s="22"/>
    </row>
    <row r="34" spans="1:10" x14ac:dyDescent="0.2">
      <c r="A34" s="83" t="s">
        <v>121</v>
      </c>
      <c r="B34" s="73"/>
      <c r="C34" s="59">
        <v>0</v>
      </c>
      <c r="D34" s="22"/>
      <c r="E34" s="60">
        <v>0</v>
      </c>
      <c r="F34" s="63"/>
      <c r="G34" s="60">
        <v>0</v>
      </c>
      <c r="H34" s="22"/>
      <c r="I34" s="3">
        <f t="shared" si="1"/>
        <v>0</v>
      </c>
      <c r="J34" s="22"/>
    </row>
    <row r="35" spans="1:10" x14ac:dyDescent="0.2">
      <c r="A35" s="83" t="s">
        <v>122</v>
      </c>
      <c r="B35" s="73"/>
      <c r="C35" s="59">
        <v>0</v>
      </c>
      <c r="D35" s="22"/>
      <c r="E35" s="60">
        <v>0</v>
      </c>
      <c r="F35" s="63"/>
      <c r="G35" s="60">
        <v>0</v>
      </c>
      <c r="H35" s="22"/>
      <c r="I35" s="3">
        <f t="shared" si="1"/>
        <v>0</v>
      </c>
      <c r="J35" s="22"/>
    </row>
    <row r="36" spans="1:10" x14ac:dyDescent="0.2">
      <c r="A36" s="83" t="s">
        <v>123</v>
      </c>
      <c r="B36" s="73"/>
      <c r="C36" s="59">
        <v>0</v>
      </c>
      <c r="D36" s="22"/>
      <c r="E36" s="60">
        <v>0</v>
      </c>
      <c r="F36" s="63"/>
      <c r="G36" s="60">
        <v>0</v>
      </c>
      <c r="H36" s="22"/>
      <c r="I36" s="3">
        <f t="shared" si="1"/>
        <v>0</v>
      </c>
      <c r="J36" s="22"/>
    </row>
    <row r="37" spans="1:10" x14ac:dyDescent="0.2">
      <c r="A37" s="83" t="s">
        <v>124</v>
      </c>
      <c r="B37" s="73"/>
      <c r="C37" s="59">
        <v>0</v>
      </c>
      <c r="D37" s="22"/>
      <c r="E37" s="60">
        <v>0</v>
      </c>
      <c r="F37" s="63"/>
      <c r="G37" s="60">
        <v>0</v>
      </c>
      <c r="H37" s="22"/>
      <c r="I37" s="3">
        <f t="shared" si="1"/>
        <v>0</v>
      </c>
      <c r="J37" s="22"/>
    </row>
    <row r="38" spans="1:10" x14ac:dyDescent="0.2">
      <c r="A38" s="83" t="s">
        <v>125</v>
      </c>
      <c r="B38" s="73"/>
      <c r="C38" s="59">
        <v>0</v>
      </c>
      <c r="D38" s="22"/>
      <c r="E38" s="60">
        <v>0</v>
      </c>
      <c r="F38" s="63"/>
      <c r="G38" s="60">
        <v>0</v>
      </c>
      <c r="H38" s="22"/>
      <c r="I38" s="3">
        <f t="shared" si="1"/>
        <v>0</v>
      </c>
      <c r="J38" s="22"/>
    </row>
    <row r="39" spans="1:10" x14ac:dyDescent="0.2">
      <c r="A39" s="83" t="s">
        <v>126</v>
      </c>
      <c r="B39" s="73"/>
      <c r="C39" s="59">
        <v>0</v>
      </c>
      <c r="D39" s="22"/>
      <c r="E39" s="60">
        <v>0</v>
      </c>
      <c r="F39" s="63"/>
      <c r="G39" s="60">
        <v>0</v>
      </c>
      <c r="H39" s="22"/>
      <c r="I39" s="3">
        <f t="shared" si="1"/>
        <v>0</v>
      </c>
      <c r="J39" s="22"/>
    </row>
    <row r="40" spans="1:10" x14ac:dyDescent="0.2">
      <c r="A40" s="83" t="s">
        <v>11</v>
      </c>
      <c r="B40" s="73"/>
      <c r="C40" s="59">
        <v>0</v>
      </c>
      <c r="D40" s="22"/>
      <c r="E40" s="60">
        <v>0</v>
      </c>
      <c r="F40" s="63"/>
      <c r="G40" s="60">
        <v>0</v>
      </c>
      <c r="H40" s="22"/>
      <c r="I40" s="3">
        <f t="shared" si="1"/>
        <v>0</v>
      </c>
      <c r="J40" s="22"/>
    </row>
    <row r="41" spans="1:10" x14ac:dyDescent="0.2">
      <c r="A41" s="83" t="s">
        <v>12</v>
      </c>
      <c r="B41" s="73"/>
      <c r="C41" s="59">
        <v>0</v>
      </c>
      <c r="D41" s="22"/>
      <c r="E41" s="60">
        <v>0</v>
      </c>
      <c r="F41" s="63"/>
      <c r="G41" s="60">
        <v>0</v>
      </c>
      <c r="H41" s="22"/>
      <c r="I41" s="3">
        <f t="shared" si="1"/>
        <v>0</v>
      </c>
      <c r="J41" s="22"/>
    </row>
    <row r="42" spans="1:10" x14ac:dyDescent="0.2">
      <c r="A42" s="83" t="s">
        <v>13</v>
      </c>
      <c r="B42" s="73"/>
      <c r="C42" s="59">
        <v>0</v>
      </c>
      <c r="D42" s="22"/>
      <c r="E42" s="60">
        <v>0</v>
      </c>
      <c r="F42" s="63"/>
      <c r="G42" s="60">
        <v>0</v>
      </c>
      <c r="H42" s="22"/>
      <c r="I42" s="3">
        <f t="shared" si="1"/>
        <v>0</v>
      </c>
      <c r="J42" s="22"/>
    </row>
    <row r="43" spans="1:10" x14ac:dyDescent="0.2">
      <c r="A43" s="83" t="s">
        <v>28</v>
      </c>
      <c r="B43" s="73"/>
      <c r="C43" s="59">
        <v>0</v>
      </c>
      <c r="D43" s="22"/>
      <c r="E43" s="60">
        <v>0</v>
      </c>
      <c r="F43" s="63"/>
      <c r="G43" s="60">
        <v>0</v>
      </c>
      <c r="H43" s="22"/>
      <c r="I43" s="3">
        <f t="shared" si="1"/>
        <v>0</v>
      </c>
      <c r="J43" s="22"/>
    </row>
    <row r="44" spans="1:10" x14ac:dyDescent="0.2">
      <c r="A44" s="83" t="s">
        <v>127</v>
      </c>
      <c r="B44" s="73"/>
      <c r="C44" s="59">
        <v>0</v>
      </c>
      <c r="D44" s="22"/>
      <c r="E44" s="60">
        <v>0</v>
      </c>
      <c r="F44" s="63"/>
      <c r="G44" s="60">
        <v>0</v>
      </c>
      <c r="H44" s="22"/>
      <c r="I44" s="3">
        <f t="shared" si="1"/>
        <v>0</v>
      </c>
      <c r="J44" s="22"/>
    </row>
    <row r="45" spans="1:10" x14ac:dyDescent="0.2">
      <c r="A45" s="83" t="s">
        <v>128</v>
      </c>
      <c r="B45" s="73"/>
      <c r="C45" s="59">
        <v>0</v>
      </c>
      <c r="D45" s="22"/>
      <c r="E45" s="60">
        <v>0</v>
      </c>
      <c r="F45" s="63"/>
      <c r="G45" s="60">
        <v>0</v>
      </c>
      <c r="H45" s="22"/>
      <c r="I45" s="3">
        <f t="shared" si="1"/>
        <v>0</v>
      </c>
      <c r="J45" s="22"/>
    </row>
    <row r="46" spans="1:10" x14ac:dyDescent="0.2">
      <c r="A46" s="83" t="s">
        <v>14</v>
      </c>
      <c r="B46" s="73"/>
      <c r="C46" s="59">
        <v>0</v>
      </c>
      <c r="D46" s="22"/>
      <c r="E46" s="60">
        <v>0</v>
      </c>
      <c r="F46" s="63"/>
      <c r="G46" s="60">
        <v>0</v>
      </c>
      <c r="H46" s="22"/>
      <c r="I46" s="3">
        <f t="shared" si="1"/>
        <v>0</v>
      </c>
      <c r="J46" s="22"/>
    </row>
    <row r="47" spans="1:10" x14ac:dyDescent="0.2">
      <c r="A47" s="83" t="s">
        <v>15</v>
      </c>
      <c r="B47" s="73"/>
      <c r="C47" s="59">
        <v>0</v>
      </c>
      <c r="D47" s="22"/>
      <c r="E47" s="60">
        <v>0</v>
      </c>
      <c r="F47" s="63"/>
      <c r="G47" s="60">
        <v>0</v>
      </c>
      <c r="H47" s="22"/>
      <c r="I47" s="3">
        <f t="shared" si="1"/>
        <v>0</v>
      </c>
      <c r="J47" s="22"/>
    </row>
    <row r="48" spans="1:10" x14ac:dyDescent="0.2">
      <c r="A48" s="83" t="s">
        <v>16</v>
      </c>
      <c r="B48" s="73"/>
      <c r="C48" s="59">
        <v>0</v>
      </c>
      <c r="D48" s="22"/>
      <c r="E48" s="60">
        <v>0</v>
      </c>
      <c r="F48" s="63"/>
      <c r="G48" s="60">
        <v>0</v>
      </c>
      <c r="H48" s="22"/>
      <c r="I48" s="3">
        <f t="shared" si="1"/>
        <v>0</v>
      </c>
      <c r="J48" s="22"/>
    </row>
    <row r="49" spans="1:10" x14ac:dyDescent="0.2">
      <c r="A49" s="83" t="s">
        <v>17</v>
      </c>
      <c r="B49" s="73"/>
      <c r="C49" s="59">
        <v>0</v>
      </c>
      <c r="D49" s="22"/>
      <c r="E49" s="60">
        <v>0</v>
      </c>
      <c r="F49" s="63"/>
      <c r="G49" s="60">
        <v>0</v>
      </c>
      <c r="H49" s="22"/>
      <c r="I49" s="3">
        <f t="shared" si="1"/>
        <v>0</v>
      </c>
      <c r="J49" s="22"/>
    </row>
    <row r="50" spans="1:10" x14ac:dyDescent="0.2">
      <c r="A50" s="83" t="s">
        <v>46</v>
      </c>
      <c r="B50" s="73"/>
      <c r="C50" s="59">
        <v>0</v>
      </c>
      <c r="D50" s="22"/>
      <c r="E50" s="60">
        <v>0</v>
      </c>
      <c r="F50" s="63"/>
      <c r="G50" s="60">
        <v>0</v>
      </c>
      <c r="H50" s="22"/>
      <c r="I50" s="3">
        <f t="shared" si="1"/>
        <v>0</v>
      </c>
      <c r="J50" s="22"/>
    </row>
    <row r="51" spans="1:10" ht="12.75" thickBot="1" x14ac:dyDescent="0.25">
      <c r="A51" s="84" t="s">
        <v>129</v>
      </c>
      <c r="B51" s="75"/>
      <c r="C51" s="139">
        <f>SUM(C30:C50)</f>
        <v>0</v>
      </c>
      <c r="D51" s="140"/>
      <c r="E51" s="141">
        <f>SUM(E30:E50)</f>
        <v>0</v>
      </c>
      <c r="F51" s="140"/>
      <c r="G51" s="141">
        <f>SUM(G30:G50)</f>
        <v>0</v>
      </c>
      <c r="H51" s="25"/>
      <c r="I51" s="141">
        <f>SUM(I30:I50)</f>
        <v>0</v>
      </c>
      <c r="J51" s="25"/>
    </row>
    <row r="52" spans="1:10" ht="12.75" thickTop="1" x14ac:dyDescent="0.2">
      <c r="A52" s="85" t="s">
        <v>84</v>
      </c>
      <c r="B52" s="76"/>
      <c r="C52" s="59">
        <v>0</v>
      </c>
      <c r="D52" s="22"/>
      <c r="E52" s="60">
        <v>0</v>
      </c>
      <c r="F52" s="63"/>
      <c r="G52" s="60">
        <v>0</v>
      </c>
      <c r="H52" s="22"/>
      <c r="I52" s="3">
        <f t="shared" ref="I52:I81" si="2">SUM(C52-E52-G52)</f>
        <v>0</v>
      </c>
      <c r="J52" s="22"/>
    </row>
    <row r="53" spans="1:10" x14ac:dyDescent="0.2">
      <c r="A53" s="83" t="s">
        <v>85</v>
      </c>
      <c r="B53" s="73"/>
      <c r="C53" s="59">
        <v>0</v>
      </c>
      <c r="D53" s="22"/>
      <c r="E53" s="60">
        <v>0</v>
      </c>
      <c r="F53" s="63"/>
      <c r="G53" s="60">
        <v>0</v>
      </c>
      <c r="H53" s="22"/>
      <c r="I53" s="3">
        <f t="shared" si="2"/>
        <v>0</v>
      </c>
      <c r="J53" s="22"/>
    </row>
    <row r="54" spans="1:10" x14ac:dyDescent="0.2">
      <c r="A54" s="83" t="s">
        <v>3</v>
      </c>
      <c r="B54" s="73"/>
      <c r="C54" s="59">
        <v>0</v>
      </c>
      <c r="D54" s="22"/>
      <c r="E54" s="60">
        <v>0</v>
      </c>
      <c r="F54" s="63"/>
      <c r="G54" s="60">
        <v>0</v>
      </c>
      <c r="H54" s="22"/>
      <c r="I54" s="3">
        <f t="shared" si="2"/>
        <v>0</v>
      </c>
      <c r="J54" s="22"/>
    </row>
    <row r="55" spans="1:10" x14ac:dyDescent="0.2">
      <c r="A55" s="83" t="s">
        <v>4</v>
      </c>
      <c r="B55" s="73"/>
      <c r="C55" s="59">
        <v>0</v>
      </c>
      <c r="D55" s="22"/>
      <c r="E55" s="60">
        <v>0</v>
      </c>
      <c r="F55" s="63"/>
      <c r="G55" s="60">
        <v>0</v>
      </c>
      <c r="H55" s="22"/>
      <c r="I55" s="3">
        <f t="shared" si="2"/>
        <v>0</v>
      </c>
      <c r="J55" s="22"/>
    </row>
    <row r="56" spans="1:10" x14ac:dyDescent="0.2">
      <c r="A56" s="83" t="s">
        <v>86</v>
      </c>
      <c r="B56" s="73"/>
      <c r="C56" s="59">
        <v>0</v>
      </c>
      <c r="D56" s="22"/>
      <c r="E56" s="60">
        <v>0</v>
      </c>
      <c r="F56" s="63"/>
      <c r="G56" s="60">
        <v>0</v>
      </c>
      <c r="H56" s="22"/>
      <c r="I56" s="3">
        <f t="shared" si="2"/>
        <v>0</v>
      </c>
      <c r="J56" s="22"/>
    </row>
    <row r="57" spans="1:10" x14ac:dyDescent="0.2">
      <c r="A57" s="83" t="s">
        <v>30</v>
      </c>
      <c r="B57" s="73"/>
      <c r="C57" s="59">
        <v>0</v>
      </c>
      <c r="D57" s="22"/>
      <c r="E57" s="60">
        <v>0</v>
      </c>
      <c r="F57" s="63"/>
      <c r="G57" s="60">
        <v>0</v>
      </c>
      <c r="H57" s="22"/>
      <c r="I57" s="3">
        <f t="shared" si="2"/>
        <v>0</v>
      </c>
      <c r="J57" s="22"/>
    </row>
    <row r="58" spans="1:10" x14ac:dyDescent="0.2">
      <c r="A58" s="83" t="s">
        <v>87</v>
      </c>
      <c r="B58" s="73"/>
      <c r="C58" s="59">
        <v>0</v>
      </c>
      <c r="D58" s="22"/>
      <c r="E58" s="60">
        <v>0</v>
      </c>
      <c r="F58" s="63"/>
      <c r="G58" s="60">
        <v>0</v>
      </c>
      <c r="H58" s="22"/>
      <c r="I58" s="3">
        <f t="shared" si="2"/>
        <v>0</v>
      </c>
      <c r="J58" s="22"/>
    </row>
    <row r="59" spans="1:10" x14ac:dyDescent="0.2">
      <c r="A59" s="85" t="s">
        <v>32</v>
      </c>
      <c r="B59" s="77"/>
      <c r="C59" s="59">
        <v>0</v>
      </c>
      <c r="D59" s="22"/>
      <c r="E59" s="60">
        <v>0</v>
      </c>
      <c r="F59" s="63"/>
      <c r="G59" s="60">
        <v>0</v>
      </c>
      <c r="H59" s="22"/>
      <c r="I59" s="3">
        <f t="shared" si="2"/>
        <v>0</v>
      </c>
      <c r="J59" s="22"/>
    </row>
    <row r="60" spans="1:10" x14ac:dyDescent="0.2">
      <c r="A60" s="83" t="s">
        <v>88</v>
      </c>
      <c r="B60" s="73"/>
      <c r="C60" s="59">
        <v>0</v>
      </c>
      <c r="D60" s="22"/>
      <c r="E60" s="60">
        <v>0</v>
      </c>
      <c r="F60" s="63"/>
      <c r="G60" s="60">
        <v>0</v>
      </c>
      <c r="H60" s="22"/>
      <c r="I60" s="3">
        <f t="shared" si="2"/>
        <v>0</v>
      </c>
      <c r="J60" s="22"/>
    </row>
    <row r="61" spans="1:10" x14ac:dyDescent="0.2">
      <c r="A61" s="83" t="s">
        <v>33</v>
      </c>
      <c r="B61" s="73"/>
      <c r="C61" s="59">
        <v>0</v>
      </c>
      <c r="D61" s="22"/>
      <c r="E61" s="60">
        <v>0</v>
      </c>
      <c r="F61" s="63"/>
      <c r="G61" s="60">
        <v>0</v>
      </c>
      <c r="H61" s="22"/>
      <c r="I61" s="3">
        <f t="shared" si="2"/>
        <v>0</v>
      </c>
      <c r="J61" s="22"/>
    </row>
    <row r="62" spans="1:10" x14ac:dyDescent="0.2">
      <c r="A62" s="83" t="s">
        <v>34</v>
      </c>
      <c r="B62" s="73"/>
      <c r="C62" s="59">
        <v>0</v>
      </c>
      <c r="D62" s="22"/>
      <c r="E62" s="60">
        <v>0</v>
      </c>
      <c r="F62" s="63"/>
      <c r="G62" s="60">
        <v>0</v>
      </c>
      <c r="H62" s="22"/>
      <c r="I62" s="3">
        <f t="shared" si="2"/>
        <v>0</v>
      </c>
      <c r="J62" s="22"/>
    </row>
    <row r="63" spans="1:10" x14ac:dyDescent="0.2">
      <c r="A63" s="83" t="s">
        <v>28</v>
      </c>
      <c r="B63" s="73"/>
      <c r="C63" s="59">
        <v>0</v>
      </c>
      <c r="D63" s="22"/>
      <c r="E63" s="60">
        <v>0</v>
      </c>
      <c r="F63" s="63"/>
      <c r="G63" s="60">
        <v>0</v>
      </c>
      <c r="H63" s="22"/>
      <c r="I63" s="3">
        <f t="shared" si="2"/>
        <v>0</v>
      </c>
      <c r="J63" s="22"/>
    </row>
    <row r="64" spans="1:10" x14ac:dyDescent="0.2">
      <c r="A64" s="83" t="s">
        <v>35</v>
      </c>
      <c r="B64" s="73"/>
      <c r="C64" s="59">
        <v>0</v>
      </c>
      <c r="D64" s="22"/>
      <c r="E64" s="60">
        <v>0</v>
      </c>
      <c r="F64" s="63"/>
      <c r="G64" s="60">
        <v>0</v>
      </c>
      <c r="H64" s="22"/>
      <c r="I64" s="3">
        <f t="shared" si="2"/>
        <v>0</v>
      </c>
      <c r="J64" s="22"/>
    </row>
    <row r="65" spans="1:10" x14ac:dyDescent="0.2">
      <c r="A65" s="83" t="s">
        <v>12</v>
      </c>
      <c r="B65" s="73"/>
      <c r="C65" s="59">
        <v>0</v>
      </c>
      <c r="D65" s="22"/>
      <c r="E65" s="60">
        <v>0</v>
      </c>
      <c r="F65" s="63"/>
      <c r="G65" s="60">
        <v>0</v>
      </c>
      <c r="H65" s="22"/>
      <c r="I65" s="3">
        <f t="shared" si="2"/>
        <v>0</v>
      </c>
      <c r="J65" s="22"/>
    </row>
    <row r="66" spans="1:10" x14ac:dyDescent="0.2">
      <c r="A66" s="83" t="s">
        <v>36</v>
      </c>
      <c r="B66" s="73"/>
      <c r="C66" s="59">
        <v>0</v>
      </c>
      <c r="D66" s="22"/>
      <c r="E66" s="60">
        <v>0</v>
      </c>
      <c r="F66" s="63"/>
      <c r="G66" s="60">
        <v>0</v>
      </c>
      <c r="H66" s="22"/>
      <c r="I66" s="3">
        <f t="shared" si="2"/>
        <v>0</v>
      </c>
      <c r="J66" s="22"/>
    </row>
    <row r="67" spans="1:10" x14ac:dyDescent="0.2">
      <c r="A67" s="83" t="s">
        <v>29</v>
      </c>
      <c r="B67" s="73"/>
      <c r="C67" s="59">
        <v>0</v>
      </c>
      <c r="D67" s="22"/>
      <c r="E67" s="60">
        <v>0</v>
      </c>
      <c r="F67" s="63"/>
      <c r="G67" s="60">
        <v>0</v>
      </c>
      <c r="H67" s="22"/>
      <c r="I67" s="3">
        <f t="shared" si="2"/>
        <v>0</v>
      </c>
      <c r="J67" s="22"/>
    </row>
    <row r="68" spans="1:10" x14ac:dyDescent="0.2">
      <c r="A68" s="83" t="s">
        <v>89</v>
      </c>
      <c r="B68" s="73"/>
      <c r="C68" s="59">
        <v>0</v>
      </c>
      <c r="D68" s="22"/>
      <c r="E68" s="60">
        <v>0</v>
      </c>
      <c r="F68" s="63"/>
      <c r="G68" s="60">
        <v>0</v>
      </c>
      <c r="H68" s="22"/>
      <c r="I68" s="3">
        <f t="shared" si="2"/>
        <v>0</v>
      </c>
      <c r="J68" s="22"/>
    </row>
    <row r="69" spans="1:10" x14ac:dyDescent="0.2">
      <c r="A69" s="83" t="s">
        <v>47</v>
      </c>
      <c r="B69" s="73"/>
      <c r="C69" s="59">
        <v>0</v>
      </c>
      <c r="D69" s="22"/>
      <c r="E69" s="60">
        <v>0</v>
      </c>
      <c r="F69" s="63"/>
      <c r="G69" s="60">
        <v>0</v>
      </c>
      <c r="H69" s="22"/>
      <c r="I69" s="3">
        <f t="shared" si="2"/>
        <v>0</v>
      </c>
      <c r="J69" s="22"/>
    </row>
    <row r="70" spans="1:10" x14ac:dyDescent="0.2">
      <c r="A70" s="83" t="s">
        <v>48</v>
      </c>
      <c r="B70" s="73"/>
      <c r="C70" s="59">
        <v>0</v>
      </c>
      <c r="D70" s="22"/>
      <c r="E70" s="60">
        <v>0</v>
      </c>
      <c r="F70" s="63"/>
      <c r="G70" s="60">
        <v>0</v>
      </c>
      <c r="H70" s="22"/>
      <c r="I70" s="3">
        <f t="shared" si="2"/>
        <v>0</v>
      </c>
      <c r="J70" s="22"/>
    </row>
    <row r="71" spans="1:10" x14ac:dyDescent="0.2">
      <c r="A71" s="83" t="s">
        <v>48</v>
      </c>
      <c r="B71" s="73"/>
      <c r="C71" s="59">
        <v>0</v>
      </c>
      <c r="D71" s="22"/>
      <c r="E71" s="60">
        <v>0</v>
      </c>
      <c r="F71" s="63"/>
      <c r="G71" s="60">
        <v>0</v>
      </c>
      <c r="H71" s="22"/>
      <c r="I71" s="3">
        <f t="shared" si="2"/>
        <v>0</v>
      </c>
      <c r="J71" s="22"/>
    </row>
    <row r="72" spans="1:10" x14ac:dyDescent="0.2">
      <c r="A72" s="83" t="s">
        <v>49</v>
      </c>
      <c r="B72" s="73"/>
      <c r="C72" s="59">
        <v>0</v>
      </c>
      <c r="D72" s="22"/>
      <c r="E72" s="60">
        <v>0</v>
      </c>
      <c r="F72" s="63"/>
      <c r="G72" s="60">
        <v>0</v>
      </c>
      <c r="H72" s="22"/>
      <c r="I72" s="3">
        <f t="shared" si="2"/>
        <v>0</v>
      </c>
      <c r="J72" s="22"/>
    </row>
    <row r="73" spans="1:10" x14ac:dyDescent="0.2">
      <c r="A73" s="83" t="s">
        <v>78</v>
      </c>
      <c r="B73" s="73"/>
      <c r="C73" s="59">
        <v>0</v>
      </c>
      <c r="D73" s="22"/>
      <c r="E73" s="60">
        <v>0</v>
      </c>
      <c r="F73" s="63"/>
      <c r="G73" s="60">
        <v>0</v>
      </c>
      <c r="H73" s="22"/>
      <c r="I73" s="3">
        <f t="shared" si="2"/>
        <v>0</v>
      </c>
      <c r="J73" s="22"/>
    </row>
    <row r="74" spans="1:10" x14ac:dyDescent="0.2">
      <c r="A74" s="83" t="s">
        <v>79</v>
      </c>
      <c r="B74" s="78"/>
      <c r="C74" s="59">
        <v>0</v>
      </c>
      <c r="D74" s="22"/>
      <c r="E74" s="60">
        <v>0</v>
      </c>
      <c r="F74" s="63"/>
      <c r="G74" s="60">
        <v>0</v>
      </c>
      <c r="H74" s="22"/>
      <c r="I74" s="3">
        <f t="shared" si="2"/>
        <v>0</v>
      </c>
      <c r="J74" s="22"/>
    </row>
    <row r="75" spans="1:10" x14ac:dyDescent="0.2">
      <c r="A75" s="85" t="s">
        <v>80</v>
      </c>
      <c r="B75" s="78"/>
      <c r="C75" s="59">
        <v>0</v>
      </c>
      <c r="D75" s="22"/>
      <c r="E75" s="60">
        <v>0</v>
      </c>
      <c r="F75" s="63"/>
      <c r="G75" s="60">
        <v>0</v>
      </c>
      <c r="H75" s="22"/>
      <c r="I75" s="3">
        <f t="shared" si="2"/>
        <v>0</v>
      </c>
      <c r="J75" s="22"/>
    </row>
    <row r="76" spans="1:10" x14ac:dyDescent="0.2">
      <c r="A76" s="83" t="s">
        <v>56</v>
      </c>
      <c r="B76" s="73"/>
      <c r="C76" s="59">
        <v>0</v>
      </c>
      <c r="D76" s="26"/>
      <c r="E76" s="60">
        <v>0</v>
      </c>
      <c r="F76" s="64"/>
      <c r="G76" s="60">
        <v>0</v>
      </c>
      <c r="H76" s="26"/>
      <c r="I76" s="3">
        <f t="shared" si="2"/>
        <v>0</v>
      </c>
      <c r="J76" s="26"/>
    </row>
    <row r="77" spans="1:10" x14ac:dyDescent="0.2">
      <c r="A77" s="85" t="s">
        <v>57</v>
      </c>
      <c r="B77" s="78"/>
      <c r="C77" s="59">
        <v>0</v>
      </c>
      <c r="D77" s="22"/>
      <c r="E77" s="60">
        <v>0</v>
      </c>
      <c r="F77" s="63"/>
      <c r="G77" s="60">
        <v>0</v>
      </c>
      <c r="H77" s="22"/>
      <c r="I77" s="3">
        <f t="shared" si="2"/>
        <v>0</v>
      </c>
      <c r="J77" s="22"/>
    </row>
    <row r="78" spans="1:10" x14ac:dyDescent="0.2">
      <c r="A78" s="83" t="s">
        <v>37</v>
      </c>
      <c r="B78" s="78" t="s">
        <v>82</v>
      </c>
      <c r="C78" s="59">
        <v>0</v>
      </c>
      <c r="D78" s="27"/>
      <c r="E78" s="60">
        <v>0</v>
      </c>
      <c r="F78" s="65"/>
      <c r="G78" s="60">
        <v>0</v>
      </c>
      <c r="H78" s="27"/>
      <c r="I78" s="3">
        <f t="shared" si="2"/>
        <v>0</v>
      </c>
      <c r="J78" s="27"/>
    </row>
    <row r="79" spans="1:10" x14ac:dyDescent="0.2">
      <c r="A79" s="83" t="s">
        <v>58</v>
      </c>
      <c r="B79" s="78"/>
      <c r="C79" s="59">
        <v>0</v>
      </c>
      <c r="D79" s="22"/>
      <c r="E79" s="60">
        <v>0</v>
      </c>
      <c r="F79" s="63"/>
      <c r="G79" s="60">
        <v>0</v>
      </c>
      <c r="H79" s="22"/>
      <c r="I79" s="3">
        <f t="shared" si="2"/>
        <v>0</v>
      </c>
      <c r="J79" s="22"/>
    </row>
    <row r="80" spans="1:10" x14ac:dyDescent="0.2">
      <c r="A80" s="83" t="s">
        <v>5</v>
      </c>
      <c r="B80" s="78" t="s">
        <v>82</v>
      </c>
      <c r="C80" s="59">
        <v>0</v>
      </c>
      <c r="D80" s="22"/>
      <c r="E80" s="60">
        <v>0</v>
      </c>
      <c r="F80" s="63"/>
      <c r="G80" s="60">
        <v>0</v>
      </c>
      <c r="H80" s="22"/>
      <c r="I80" s="3">
        <f t="shared" si="2"/>
        <v>0</v>
      </c>
      <c r="J80" s="22"/>
    </row>
    <row r="81" spans="1:57" ht="12.75" thickBot="1" x14ac:dyDescent="0.25">
      <c r="A81" s="83" t="s">
        <v>59</v>
      </c>
      <c r="B81" s="78" t="s">
        <v>82</v>
      </c>
      <c r="C81" s="59">
        <v>0</v>
      </c>
      <c r="D81" s="27"/>
      <c r="E81" s="60">
        <v>0</v>
      </c>
      <c r="F81" s="65"/>
      <c r="G81" s="60">
        <v>0</v>
      </c>
      <c r="H81" s="27"/>
      <c r="I81" s="3">
        <f t="shared" si="2"/>
        <v>0</v>
      </c>
      <c r="J81" s="27"/>
      <c r="O81" s="38"/>
      <c r="P81" s="38"/>
    </row>
    <row r="82" spans="1:57" s="7" customFormat="1" x14ac:dyDescent="0.2">
      <c r="A82" s="94" t="s">
        <v>71</v>
      </c>
      <c r="B82" s="95" t="s">
        <v>72</v>
      </c>
      <c r="C82" s="96" t="s">
        <v>83</v>
      </c>
      <c r="D82" s="97"/>
      <c r="E82" s="269" t="str">
        <f>IF($B$9="YES","FOREIGN CO-PRODUCER EXPENDITURE (note below)","PLEASE IGNORE COLUMN")</f>
        <v>PLEASE IGNORE COLUMN</v>
      </c>
      <c r="F82" s="97"/>
      <c r="G82" s="98" t="s">
        <v>52</v>
      </c>
      <c r="H82" s="97"/>
      <c r="I82" s="96" t="s">
        <v>82</v>
      </c>
      <c r="J82" s="99"/>
      <c r="K82" s="38"/>
      <c r="L82" s="38"/>
      <c r="M82" s="38"/>
      <c r="N82" s="38"/>
      <c r="O82" s="38"/>
      <c r="P82" s="38"/>
      <c r="Q82" s="38"/>
      <c r="R82" s="38"/>
      <c r="S82" s="38"/>
      <c r="T82" s="38"/>
      <c r="U82" s="38"/>
      <c r="V82" s="38"/>
      <c r="W82" s="38"/>
      <c r="X82" s="38"/>
      <c r="Y82" s="38"/>
      <c r="Z82" s="38"/>
      <c r="AA82" s="38"/>
      <c r="AB82" s="38"/>
      <c r="AC82" s="38"/>
      <c r="AD82" s="38"/>
      <c r="AE82" s="38"/>
      <c r="AF82" s="38"/>
      <c r="AG82" s="38"/>
      <c r="AH82" s="38"/>
      <c r="AI82" s="38"/>
      <c r="AJ82" s="38"/>
      <c r="AK82" s="38"/>
      <c r="AL82" s="38"/>
      <c r="AM82" s="38"/>
      <c r="AN82" s="38"/>
      <c r="AO82" s="38"/>
      <c r="AP82" s="38"/>
      <c r="AQ82" s="38"/>
      <c r="AR82" s="38"/>
      <c r="AS82" s="38"/>
      <c r="AT82" s="38"/>
      <c r="AU82" s="38"/>
      <c r="AV82" s="38"/>
      <c r="AW82" s="38"/>
      <c r="AX82" s="38"/>
      <c r="AY82" s="38"/>
      <c r="AZ82" s="38"/>
      <c r="BA82" s="38"/>
      <c r="BB82" s="38"/>
      <c r="BC82" s="38"/>
      <c r="BD82" s="38"/>
      <c r="BE82" s="38"/>
    </row>
    <row r="83" spans="1:57" s="7" customFormat="1" ht="12" customHeight="1" x14ac:dyDescent="0.2">
      <c r="A83" s="100"/>
      <c r="B83" s="8" t="s">
        <v>74</v>
      </c>
      <c r="C83" s="9" t="s">
        <v>81</v>
      </c>
      <c r="D83" s="20"/>
      <c r="E83" s="270"/>
      <c r="F83" s="20"/>
      <c r="G83" s="44" t="s">
        <v>53</v>
      </c>
      <c r="H83" s="20"/>
      <c r="I83" s="9" t="s">
        <v>73</v>
      </c>
      <c r="J83" s="101"/>
      <c r="K83" s="38"/>
      <c r="L83" s="38"/>
      <c r="M83" s="38"/>
      <c r="N83" s="38"/>
      <c r="O83" s="38"/>
      <c r="P83" s="38"/>
      <c r="Q83" s="38"/>
      <c r="R83" s="38"/>
      <c r="S83" s="38"/>
      <c r="T83" s="38"/>
      <c r="U83" s="38"/>
      <c r="V83" s="38"/>
      <c r="W83" s="38"/>
      <c r="X83" s="38"/>
      <c r="Y83" s="38"/>
      <c r="Z83" s="38"/>
      <c r="AA83" s="38"/>
      <c r="AB83" s="38"/>
      <c r="AC83" s="38"/>
      <c r="AD83" s="38"/>
      <c r="AE83" s="38"/>
      <c r="AF83" s="38"/>
      <c r="AG83" s="38"/>
      <c r="AH83" s="38"/>
      <c r="AI83" s="38"/>
      <c r="AJ83" s="38"/>
      <c r="AK83" s="38"/>
      <c r="AL83" s="38"/>
      <c r="AM83" s="38"/>
      <c r="AN83" s="38"/>
      <c r="AO83" s="38"/>
      <c r="AP83" s="38"/>
      <c r="AQ83" s="38"/>
      <c r="AR83" s="38"/>
      <c r="AS83" s="38"/>
      <c r="AT83" s="38"/>
      <c r="AU83" s="38"/>
      <c r="AV83" s="38"/>
      <c r="AW83" s="38"/>
      <c r="AX83" s="38"/>
      <c r="AY83" s="38"/>
      <c r="AZ83" s="38"/>
      <c r="BA83" s="38"/>
      <c r="BB83" s="38"/>
      <c r="BC83" s="38"/>
      <c r="BD83" s="38"/>
      <c r="BE83" s="38"/>
    </row>
    <row r="84" spans="1:57" s="7" customFormat="1" x14ac:dyDescent="0.2">
      <c r="A84" s="100"/>
      <c r="B84" s="8" t="s">
        <v>23</v>
      </c>
      <c r="C84" s="9" t="s">
        <v>21</v>
      </c>
      <c r="D84" s="20"/>
      <c r="E84" s="270"/>
      <c r="F84" s="20"/>
      <c r="G84" s="44" t="s">
        <v>97</v>
      </c>
      <c r="H84" s="20"/>
      <c r="I84" s="9" t="s">
        <v>22</v>
      </c>
      <c r="J84" s="101"/>
      <c r="K84" s="38"/>
      <c r="L84" s="38"/>
      <c r="M84" s="38"/>
      <c r="N84" s="38"/>
      <c r="O84" s="31"/>
      <c r="P84" s="31"/>
      <c r="Q84" s="38"/>
      <c r="R84" s="38"/>
      <c r="S84" s="38"/>
      <c r="T84" s="38"/>
      <c r="U84" s="38"/>
      <c r="V84" s="38"/>
      <c r="W84" s="38"/>
      <c r="X84" s="38"/>
      <c r="Y84" s="38"/>
      <c r="Z84" s="38"/>
      <c r="AA84" s="38"/>
      <c r="AB84" s="38"/>
      <c r="AC84" s="38"/>
      <c r="AD84" s="38"/>
      <c r="AE84" s="38"/>
      <c r="AF84" s="38"/>
      <c r="AG84" s="38"/>
      <c r="AH84" s="38"/>
      <c r="AI84" s="38"/>
      <c r="AJ84" s="38"/>
      <c r="AK84" s="38"/>
      <c r="AL84" s="38"/>
      <c r="AM84" s="38"/>
      <c r="AN84" s="38"/>
      <c r="AO84" s="38"/>
      <c r="AP84" s="38"/>
      <c r="AQ84" s="38"/>
      <c r="AR84" s="38"/>
      <c r="AS84" s="38"/>
      <c r="AT84" s="38"/>
      <c r="AU84" s="38"/>
      <c r="AV84" s="38"/>
      <c r="AW84" s="38"/>
      <c r="AX84" s="38"/>
      <c r="AY84" s="38"/>
      <c r="AZ84" s="38"/>
      <c r="BA84" s="38"/>
      <c r="BB84" s="38"/>
      <c r="BC84" s="38"/>
      <c r="BD84" s="38"/>
      <c r="BE84" s="38"/>
    </row>
    <row r="85" spans="1:57" s="7" customFormat="1" ht="12.75" thickBot="1" x14ac:dyDescent="0.25">
      <c r="A85" s="102"/>
      <c r="B85" s="10"/>
      <c r="C85" s="5"/>
      <c r="D85" s="11"/>
      <c r="E85" s="271"/>
      <c r="F85" s="11"/>
      <c r="G85" s="45"/>
      <c r="H85" s="11"/>
      <c r="I85" s="12" t="s">
        <v>82</v>
      </c>
      <c r="J85" s="103"/>
      <c r="K85" s="38"/>
      <c r="L85" s="38"/>
      <c r="M85" s="38"/>
      <c r="N85" s="38"/>
      <c r="O85" s="31"/>
      <c r="P85" s="31"/>
      <c r="Q85" s="31"/>
      <c r="R85" s="38"/>
      <c r="S85" s="38"/>
      <c r="T85" s="38"/>
      <c r="U85" s="38"/>
      <c r="V85" s="38"/>
      <c r="W85" s="38"/>
      <c r="X85" s="38"/>
      <c r="Y85" s="38"/>
      <c r="Z85" s="38"/>
      <c r="AA85" s="38"/>
      <c r="AB85" s="38"/>
      <c r="AC85" s="38"/>
      <c r="AD85" s="38"/>
      <c r="AE85" s="38"/>
      <c r="AF85" s="38"/>
      <c r="AG85" s="38"/>
      <c r="AH85" s="38"/>
      <c r="AI85" s="38"/>
      <c r="AJ85" s="38"/>
      <c r="AK85" s="38"/>
      <c r="AL85" s="38"/>
      <c r="AM85" s="38"/>
      <c r="AN85" s="38"/>
      <c r="AO85" s="38"/>
      <c r="AP85" s="38"/>
      <c r="AQ85" s="38"/>
      <c r="AR85" s="38"/>
      <c r="AS85" s="38"/>
      <c r="AT85" s="38"/>
      <c r="AU85" s="38"/>
      <c r="AV85" s="38"/>
      <c r="AW85" s="38"/>
      <c r="AX85" s="38"/>
      <c r="AY85" s="38"/>
      <c r="AZ85" s="38"/>
      <c r="BA85" s="38"/>
      <c r="BB85" s="38"/>
      <c r="BC85" s="38"/>
      <c r="BD85" s="38"/>
      <c r="BE85" s="38"/>
    </row>
    <row r="86" spans="1:57" x14ac:dyDescent="0.2">
      <c r="A86" s="83" t="s">
        <v>38</v>
      </c>
      <c r="B86" s="78" t="s">
        <v>82</v>
      </c>
      <c r="C86" s="59">
        <v>0</v>
      </c>
      <c r="D86" s="22"/>
      <c r="E86" s="60">
        <v>0</v>
      </c>
      <c r="F86" s="63"/>
      <c r="G86" s="60">
        <v>0</v>
      </c>
      <c r="H86" s="22"/>
      <c r="I86" s="3">
        <f>SUM(C86-E86-G86)</f>
        <v>0</v>
      </c>
      <c r="J86" s="22"/>
      <c r="Q86" s="31" t="s">
        <v>82</v>
      </c>
    </row>
    <row r="87" spans="1:57" x14ac:dyDescent="0.2">
      <c r="A87" s="83" t="s">
        <v>60</v>
      </c>
      <c r="B87" s="78"/>
      <c r="C87" s="59">
        <v>0</v>
      </c>
      <c r="D87" s="27"/>
      <c r="E87" s="60">
        <v>0</v>
      </c>
      <c r="F87" s="65"/>
      <c r="G87" s="60">
        <v>0</v>
      </c>
      <c r="H87" s="27"/>
      <c r="I87" s="3">
        <f>SUM(C87-E87-G87)</f>
        <v>0</v>
      </c>
      <c r="J87" s="27"/>
    </row>
    <row r="88" spans="1:57" x14ac:dyDescent="0.2">
      <c r="A88" s="83" t="s">
        <v>61</v>
      </c>
      <c r="B88" s="78"/>
      <c r="C88" s="59">
        <v>0</v>
      </c>
      <c r="D88" s="27"/>
      <c r="E88" s="60">
        <v>0</v>
      </c>
      <c r="F88" s="63"/>
      <c r="G88" s="60">
        <v>0</v>
      </c>
      <c r="H88" s="27"/>
      <c r="I88" s="3">
        <f>SUM(C88-E88-G88)</f>
        <v>0</v>
      </c>
      <c r="J88" s="27"/>
    </row>
    <row r="89" spans="1:57" x14ac:dyDescent="0.2">
      <c r="A89" s="83" t="s">
        <v>62</v>
      </c>
      <c r="B89" s="73"/>
      <c r="C89" s="59">
        <v>0</v>
      </c>
      <c r="D89" s="27"/>
      <c r="E89" s="60">
        <v>0</v>
      </c>
      <c r="F89" s="65"/>
      <c r="G89" s="60">
        <v>0</v>
      </c>
      <c r="H89" s="27"/>
      <c r="I89" s="3">
        <f>SUM(C89-E89-G89)</f>
        <v>0</v>
      </c>
      <c r="J89" s="27"/>
      <c r="O89" s="38"/>
      <c r="P89" s="38"/>
    </row>
    <row r="90" spans="1:57" x14ac:dyDescent="0.2">
      <c r="A90" s="149" t="s">
        <v>130</v>
      </c>
      <c r="B90" s="150"/>
      <c r="C90" s="151">
        <f>SUM(C52:C89)+C51</f>
        <v>0</v>
      </c>
      <c r="D90" s="152"/>
      <c r="E90" s="151">
        <f>SUM(E52:E89)+E51</f>
        <v>0</v>
      </c>
      <c r="F90" s="152"/>
      <c r="G90" s="151">
        <f>SUM(G52:G89)+G51</f>
        <v>0</v>
      </c>
      <c r="H90" s="153"/>
      <c r="I90" s="154">
        <f>SUM(I52:I89)+I51</f>
        <v>0</v>
      </c>
      <c r="J90" s="153"/>
      <c r="Q90" s="38"/>
    </row>
    <row r="91" spans="1:57" x14ac:dyDescent="0.2">
      <c r="A91" s="85" t="s">
        <v>63</v>
      </c>
      <c r="B91" s="79"/>
      <c r="C91" s="59">
        <v>0</v>
      </c>
      <c r="D91" s="28"/>
      <c r="E91" s="60">
        <v>0</v>
      </c>
      <c r="F91" s="66"/>
      <c r="G91" s="60">
        <v>0</v>
      </c>
      <c r="H91" s="28"/>
      <c r="I91" s="3">
        <f t="shared" ref="I91:I99" si="3">SUM(C91-E91-G91)</f>
        <v>0</v>
      </c>
      <c r="J91" s="28"/>
    </row>
    <row r="92" spans="1:57" x14ac:dyDescent="0.2">
      <c r="A92" s="83" t="s">
        <v>64</v>
      </c>
      <c r="B92" s="78"/>
      <c r="C92" s="59">
        <v>0</v>
      </c>
      <c r="D92" s="22"/>
      <c r="E92" s="60">
        <v>0</v>
      </c>
      <c r="F92" s="63"/>
      <c r="G92" s="60">
        <v>0</v>
      </c>
      <c r="H92" s="22"/>
      <c r="I92" s="3">
        <f t="shared" si="3"/>
        <v>0</v>
      </c>
      <c r="J92" s="22"/>
    </row>
    <row r="93" spans="1:57" x14ac:dyDescent="0.2">
      <c r="A93" s="83" t="s">
        <v>65</v>
      </c>
      <c r="B93" s="78"/>
      <c r="C93" s="59">
        <v>0</v>
      </c>
      <c r="D93" s="22"/>
      <c r="E93" s="60">
        <v>0</v>
      </c>
      <c r="F93" s="63"/>
      <c r="G93" s="60">
        <v>0</v>
      </c>
      <c r="H93" s="22"/>
      <c r="I93" s="3">
        <f t="shared" si="3"/>
        <v>0</v>
      </c>
      <c r="J93" s="22"/>
    </row>
    <row r="94" spans="1:57" x14ac:dyDescent="0.2">
      <c r="A94" s="83" t="s">
        <v>66</v>
      </c>
      <c r="B94" s="78"/>
      <c r="C94" s="59">
        <v>0</v>
      </c>
      <c r="D94" s="22"/>
      <c r="E94" s="60">
        <v>0</v>
      </c>
      <c r="F94" s="63"/>
      <c r="G94" s="60">
        <v>0</v>
      </c>
      <c r="H94" s="22"/>
      <c r="I94" s="3">
        <f t="shared" si="3"/>
        <v>0</v>
      </c>
      <c r="J94" s="22"/>
    </row>
    <row r="95" spans="1:57" x14ac:dyDescent="0.2">
      <c r="A95" s="83" t="s">
        <v>67</v>
      </c>
      <c r="B95" s="78"/>
      <c r="C95" s="59">
        <v>0</v>
      </c>
      <c r="D95" s="22"/>
      <c r="E95" s="60">
        <v>0</v>
      </c>
      <c r="F95" s="63"/>
      <c r="G95" s="60">
        <v>0</v>
      </c>
      <c r="H95" s="22"/>
      <c r="I95" s="3">
        <f t="shared" si="3"/>
        <v>0</v>
      </c>
      <c r="J95" s="22"/>
    </row>
    <row r="96" spans="1:57" x14ac:dyDescent="0.2">
      <c r="A96" s="83" t="s">
        <v>68</v>
      </c>
      <c r="B96" s="78" t="s">
        <v>82</v>
      </c>
      <c r="C96" s="59">
        <v>0</v>
      </c>
      <c r="D96" s="22"/>
      <c r="E96" s="60">
        <v>0</v>
      </c>
      <c r="F96" s="63"/>
      <c r="G96" s="60">
        <v>0</v>
      </c>
      <c r="H96" s="22"/>
      <c r="I96" s="3">
        <f t="shared" si="3"/>
        <v>0</v>
      </c>
      <c r="J96" s="22"/>
    </row>
    <row r="97" spans="1:16" x14ac:dyDescent="0.2">
      <c r="A97" s="83" t="s">
        <v>31</v>
      </c>
      <c r="B97" s="78"/>
      <c r="C97" s="59">
        <v>0</v>
      </c>
      <c r="D97" s="22"/>
      <c r="E97" s="60">
        <v>0</v>
      </c>
      <c r="F97" s="63"/>
      <c r="G97" s="60">
        <v>0</v>
      </c>
      <c r="H97" s="22"/>
      <c r="I97" s="3">
        <f t="shared" si="3"/>
        <v>0</v>
      </c>
      <c r="J97" s="22"/>
    </row>
    <row r="98" spans="1:16" x14ac:dyDescent="0.2">
      <c r="A98" s="83" t="s">
        <v>69</v>
      </c>
      <c r="B98" s="78" t="s">
        <v>82</v>
      </c>
      <c r="C98" s="59">
        <v>0</v>
      </c>
      <c r="D98" s="22"/>
      <c r="E98" s="60">
        <v>0</v>
      </c>
      <c r="F98" s="63"/>
      <c r="G98" s="60">
        <v>0</v>
      </c>
      <c r="H98" s="22"/>
      <c r="I98" s="3">
        <f t="shared" si="3"/>
        <v>0</v>
      </c>
      <c r="J98" s="22"/>
      <c r="M98" s="39"/>
    </row>
    <row r="99" spans="1:16" x14ac:dyDescent="0.2">
      <c r="A99" s="83" t="s">
        <v>75</v>
      </c>
      <c r="B99" s="78"/>
      <c r="C99" s="59">
        <v>0</v>
      </c>
      <c r="D99" s="22"/>
      <c r="E99" s="60">
        <v>0</v>
      </c>
      <c r="F99" s="63"/>
      <c r="G99" s="60">
        <v>0</v>
      </c>
      <c r="H99" s="22"/>
      <c r="I99" s="3">
        <f t="shared" si="3"/>
        <v>0</v>
      </c>
      <c r="J99" s="22"/>
    </row>
    <row r="100" spans="1:16" x14ac:dyDescent="0.2">
      <c r="A100" s="86" t="s">
        <v>39</v>
      </c>
      <c r="B100" s="80"/>
      <c r="C100" s="144">
        <f>SUM(C91:C99)</f>
        <v>0</v>
      </c>
      <c r="D100" s="145"/>
      <c r="E100" s="146">
        <f>SUM(E91:E99)</f>
        <v>0</v>
      </c>
      <c r="F100" s="145"/>
      <c r="G100" s="146">
        <f>SUM(G91:G99)</f>
        <v>0</v>
      </c>
      <c r="H100" s="29"/>
      <c r="I100" s="30">
        <f>SUM(I91:I99)</f>
        <v>0</v>
      </c>
      <c r="J100" s="29"/>
    </row>
    <row r="101" spans="1:16" ht="12.75" thickBot="1" x14ac:dyDescent="0.25">
      <c r="A101" s="84" t="s">
        <v>40</v>
      </c>
      <c r="B101" s="81"/>
      <c r="C101" s="142">
        <f>SUM(C90+C100)</f>
        <v>0</v>
      </c>
      <c r="D101" s="143"/>
      <c r="E101" s="142">
        <f>SUM(E90+E100)</f>
        <v>0</v>
      </c>
      <c r="F101" s="143"/>
      <c r="G101" s="142">
        <f>SUM(G90+G100)</f>
        <v>0</v>
      </c>
      <c r="H101" s="24"/>
      <c r="I101" s="61">
        <f>SUM(I90+I100)</f>
        <v>0</v>
      </c>
      <c r="J101" s="24"/>
    </row>
    <row r="102" spans="1:16" ht="12.75" thickTop="1" x14ac:dyDescent="0.2">
      <c r="A102" s="83" t="s">
        <v>41</v>
      </c>
      <c r="B102" s="78"/>
      <c r="C102" s="60">
        <v>0</v>
      </c>
      <c r="D102" s="22"/>
      <c r="E102" s="60">
        <v>0</v>
      </c>
      <c r="F102" s="63"/>
      <c r="G102" s="60">
        <v>0</v>
      </c>
      <c r="H102" s="22"/>
      <c r="I102" s="3">
        <f t="shared" ref="I102:I113" si="4">SUM(C102-E102-G102)</f>
        <v>0</v>
      </c>
      <c r="J102" s="22"/>
    </row>
    <row r="103" spans="1:16" x14ac:dyDescent="0.2">
      <c r="A103" s="136" t="s">
        <v>6</v>
      </c>
      <c r="B103" s="72" t="s">
        <v>82</v>
      </c>
      <c r="C103" s="59">
        <v>0</v>
      </c>
      <c r="D103" s="22"/>
      <c r="E103" s="60">
        <v>0</v>
      </c>
      <c r="F103" s="63"/>
      <c r="G103" s="60">
        <v>0</v>
      </c>
      <c r="H103" s="22"/>
      <c r="I103" s="3">
        <f t="shared" si="4"/>
        <v>0</v>
      </c>
      <c r="J103" s="22"/>
    </row>
    <row r="104" spans="1:16" x14ac:dyDescent="0.2">
      <c r="A104" s="137" t="s">
        <v>131</v>
      </c>
      <c r="B104" s="78"/>
      <c r="C104" s="59">
        <v>0</v>
      </c>
      <c r="D104" s="22"/>
      <c r="E104" s="60">
        <v>0</v>
      </c>
      <c r="F104" s="63"/>
      <c r="G104" s="60">
        <v>0</v>
      </c>
      <c r="H104" s="22"/>
      <c r="I104" s="3">
        <f t="shared" si="4"/>
        <v>0</v>
      </c>
      <c r="J104" s="22"/>
    </row>
    <row r="105" spans="1:16" x14ac:dyDescent="0.2">
      <c r="A105" s="137" t="s">
        <v>132</v>
      </c>
      <c r="B105" s="78"/>
      <c r="C105" s="59">
        <v>0</v>
      </c>
      <c r="D105" s="22"/>
      <c r="E105" s="60">
        <v>0</v>
      </c>
      <c r="F105" s="63"/>
      <c r="G105" s="60">
        <v>0</v>
      </c>
      <c r="H105" s="22"/>
      <c r="I105" s="3">
        <f t="shared" si="4"/>
        <v>0</v>
      </c>
      <c r="J105" s="22"/>
    </row>
    <row r="106" spans="1:16" x14ac:dyDescent="0.2">
      <c r="A106" s="137" t="s">
        <v>133</v>
      </c>
      <c r="B106" s="78" t="s">
        <v>82</v>
      </c>
      <c r="C106" s="59">
        <v>0</v>
      </c>
      <c r="D106" s="22"/>
      <c r="E106" s="60">
        <v>0</v>
      </c>
      <c r="F106" s="63"/>
      <c r="G106" s="60">
        <v>0</v>
      </c>
      <c r="H106" s="22"/>
      <c r="I106" s="3">
        <f t="shared" si="4"/>
        <v>0</v>
      </c>
      <c r="J106" s="22"/>
    </row>
    <row r="107" spans="1:16" x14ac:dyDescent="0.2">
      <c r="A107" s="137" t="s">
        <v>90</v>
      </c>
      <c r="B107" s="78"/>
      <c r="C107" s="59">
        <v>0</v>
      </c>
      <c r="D107" s="22"/>
      <c r="E107" s="60">
        <v>0</v>
      </c>
      <c r="F107" s="63"/>
      <c r="G107" s="60">
        <v>0</v>
      </c>
      <c r="H107" s="22"/>
      <c r="I107" s="3">
        <f t="shared" si="4"/>
        <v>0</v>
      </c>
      <c r="J107" s="22"/>
    </row>
    <row r="108" spans="1:16" x14ac:dyDescent="0.2">
      <c r="A108" s="137" t="s">
        <v>91</v>
      </c>
      <c r="B108" s="78" t="s">
        <v>82</v>
      </c>
      <c r="C108" s="59">
        <v>0</v>
      </c>
      <c r="D108" s="22"/>
      <c r="E108" s="60">
        <v>0</v>
      </c>
      <c r="F108" s="63"/>
      <c r="G108" s="60">
        <v>0</v>
      </c>
      <c r="H108" s="22"/>
      <c r="I108" s="3">
        <f t="shared" si="4"/>
        <v>0</v>
      </c>
      <c r="J108" s="22"/>
    </row>
    <row r="109" spans="1:16" x14ac:dyDescent="0.2">
      <c r="A109" s="137" t="s">
        <v>134</v>
      </c>
      <c r="B109" s="78"/>
      <c r="C109" s="59">
        <v>0</v>
      </c>
      <c r="D109" s="22"/>
      <c r="E109" s="60">
        <v>0</v>
      </c>
      <c r="F109" s="63"/>
      <c r="G109" s="60">
        <v>0</v>
      </c>
      <c r="H109" s="22"/>
      <c r="I109" s="3">
        <f t="shared" si="4"/>
        <v>0</v>
      </c>
      <c r="J109" s="22"/>
    </row>
    <row r="110" spans="1:16" x14ac:dyDescent="0.2">
      <c r="A110" s="137" t="s">
        <v>135</v>
      </c>
      <c r="B110" s="78" t="s">
        <v>82</v>
      </c>
      <c r="C110" s="59">
        <v>0</v>
      </c>
      <c r="D110" s="22"/>
      <c r="E110" s="60">
        <v>0</v>
      </c>
      <c r="F110" s="63"/>
      <c r="G110" s="60">
        <v>0</v>
      </c>
      <c r="H110" s="22"/>
      <c r="I110" s="3">
        <f t="shared" si="4"/>
        <v>0</v>
      </c>
      <c r="J110" s="22"/>
    </row>
    <row r="111" spans="1:16" x14ac:dyDescent="0.2">
      <c r="A111" s="137" t="s">
        <v>92</v>
      </c>
      <c r="B111" s="78"/>
      <c r="C111" s="59">
        <v>0</v>
      </c>
      <c r="D111" s="22"/>
      <c r="E111" s="60">
        <v>0</v>
      </c>
      <c r="F111" s="63"/>
      <c r="G111" s="60">
        <v>0</v>
      </c>
      <c r="H111" s="22"/>
      <c r="I111" s="3">
        <f t="shared" si="4"/>
        <v>0</v>
      </c>
      <c r="J111" s="22"/>
    </row>
    <row r="112" spans="1:16" x14ac:dyDescent="0.2">
      <c r="A112" s="137" t="s">
        <v>7</v>
      </c>
      <c r="B112" s="78"/>
      <c r="C112" s="59">
        <v>0</v>
      </c>
      <c r="D112" s="22"/>
      <c r="E112" s="60">
        <v>0</v>
      </c>
      <c r="F112" s="63"/>
      <c r="G112" s="60">
        <v>0</v>
      </c>
      <c r="H112" s="22"/>
      <c r="I112" s="3">
        <f t="shared" si="4"/>
        <v>0</v>
      </c>
      <c r="J112" s="22"/>
      <c r="O112" s="93"/>
      <c r="P112" s="93"/>
    </row>
    <row r="113" spans="1:57" x14ac:dyDescent="0.2">
      <c r="A113" s="83" t="s">
        <v>42</v>
      </c>
      <c r="B113" s="158" t="str">
        <f>I133</f>
        <v>Did not exceed cap</v>
      </c>
      <c r="C113" s="59">
        <v>0</v>
      </c>
      <c r="D113" s="22"/>
      <c r="E113" s="60">
        <v>0</v>
      </c>
      <c r="F113" s="63"/>
      <c r="G113" s="60">
        <v>0</v>
      </c>
      <c r="H113" s="22"/>
      <c r="I113" s="3">
        <f t="shared" si="4"/>
        <v>0</v>
      </c>
      <c r="J113" s="22"/>
      <c r="O113" s="93"/>
      <c r="P113" s="93"/>
    </row>
    <row r="114" spans="1:57" ht="12.75" thickBot="1" x14ac:dyDescent="0.25">
      <c r="A114" s="87" t="s">
        <v>43</v>
      </c>
      <c r="B114" s="82"/>
      <c r="C114" s="147">
        <f>SUM(C102:C113)</f>
        <v>0</v>
      </c>
      <c r="D114" s="68"/>
      <c r="E114" s="147">
        <f>SUM(E102:E113)</f>
        <v>0</v>
      </c>
      <c r="F114" s="69"/>
      <c r="G114" s="147">
        <f>SUM(G102:G113)</f>
        <v>0</v>
      </c>
      <c r="H114" s="68"/>
      <c r="I114" s="70">
        <f>SUM(I102:I113)</f>
        <v>0</v>
      </c>
      <c r="J114" s="68"/>
      <c r="O114" s="37"/>
      <c r="P114" s="37"/>
    </row>
    <row r="115" spans="1:57" ht="12.75" thickTop="1" x14ac:dyDescent="0.2">
      <c r="A115" s="85" t="s">
        <v>44</v>
      </c>
      <c r="B115" s="77"/>
      <c r="C115" s="59">
        <v>0</v>
      </c>
      <c r="D115" s="22"/>
      <c r="E115" s="60">
        <v>0</v>
      </c>
      <c r="F115" s="63"/>
      <c r="G115" s="60">
        <v>0</v>
      </c>
      <c r="H115" s="22"/>
      <c r="I115" s="3">
        <f>SUM(C115-E115-G115)</f>
        <v>0</v>
      </c>
      <c r="J115" s="22"/>
      <c r="O115" s="37"/>
      <c r="P115" s="37"/>
    </row>
    <row r="116" spans="1:57" x14ac:dyDescent="0.2">
      <c r="A116" s="85" t="s">
        <v>45</v>
      </c>
      <c r="B116" s="77"/>
      <c r="C116" s="59">
        <v>0</v>
      </c>
      <c r="D116" s="22"/>
      <c r="E116" s="60">
        <v>0</v>
      </c>
      <c r="F116" s="63"/>
      <c r="G116" s="60">
        <v>0</v>
      </c>
      <c r="H116" s="22"/>
      <c r="I116" s="3">
        <f>SUM(C116-E116-G116)</f>
        <v>0</v>
      </c>
      <c r="J116" s="22"/>
      <c r="O116" s="37"/>
      <c r="P116" s="37"/>
    </row>
    <row r="117" spans="1:57" x14ac:dyDescent="0.2">
      <c r="A117" s="85" t="s">
        <v>0</v>
      </c>
      <c r="B117" s="78" t="s">
        <v>82</v>
      </c>
      <c r="C117" s="59">
        <v>0</v>
      </c>
      <c r="D117" s="22"/>
      <c r="E117" s="60">
        <v>0</v>
      </c>
      <c r="F117" s="63"/>
      <c r="G117" s="60">
        <v>0</v>
      </c>
      <c r="H117" s="22"/>
      <c r="I117" s="3">
        <f>SUM(C117-E117-G117)</f>
        <v>0</v>
      </c>
      <c r="J117" s="22"/>
      <c r="O117" s="37"/>
      <c r="P117" s="37"/>
    </row>
    <row r="118" spans="1:57" x14ac:dyDescent="0.2">
      <c r="A118" s="85" t="s">
        <v>1</v>
      </c>
      <c r="B118" s="77"/>
      <c r="C118" s="59">
        <v>0</v>
      </c>
      <c r="D118" s="22"/>
      <c r="E118" s="60">
        <v>0</v>
      </c>
      <c r="F118" s="63"/>
      <c r="G118" s="60">
        <v>0</v>
      </c>
      <c r="H118" s="22"/>
      <c r="I118" s="3">
        <f>SUM(C118-E118-G118)</f>
        <v>0</v>
      </c>
      <c r="J118" s="22"/>
      <c r="O118" s="37"/>
      <c r="P118" s="37"/>
    </row>
    <row r="119" spans="1:57" ht="12.75" thickBot="1" x14ac:dyDescent="0.25">
      <c r="A119" s="130" t="s">
        <v>54</v>
      </c>
      <c r="B119" s="155"/>
      <c r="C119" s="131">
        <v>0</v>
      </c>
      <c r="D119" s="132"/>
      <c r="E119" s="133">
        <v>0</v>
      </c>
      <c r="F119" s="134"/>
      <c r="G119" s="133">
        <v>0</v>
      </c>
      <c r="H119" s="132"/>
      <c r="I119" s="135">
        <f>SUM(C119-E119-G119)</f>
        <v>0</v>
      </c>
      <c r="J119" s="132"/>
      <c r="O119" s="37"/>
      <c r="P119" s="37"/>
    </row>
    <row r="120" spans="1:57" s="31" customFormat="1" ht="13.5" thickTop="1" thickBot="1" x14ac:dyDescent="0.25">
      <c r="A120" s="88" t="s">
        <v>2</v>
      </c>
      <c r="B120" s="89"/>
      <c r="C120" s="148">
        <f>SUM(C29+C101+C114+C115+C116+C117+C118+C119)</f>
        <v>0</v>
      </c>
      <c r="D120" s="41"/>
      <c r="E120" s="148">
        <f>SUM(E29+E101+E114+E115+E116+E117+E118+E119)</f>
        <v>0</v>
      </c>
      <c r="F120" s="67"/>
      <c r="G120" s="148">
        <f>SUM(G29+G101+G114+G115+G116+G117+G118+G119)</f>
        <v>0</v>
      </c>
      <c r="H120" s="41"/>
      <c r="I120" s="62">
        <f>SUM(I29+I101+I114+I115+I116+I117+I118+I119)</f>
        <v>0</v>
      </c>
      <c r="J120" s="41"/>
      <c r="O120" s="37"/>
      <c r="P120" s="37"/>
      <c r="Q120" s="37"/>
    </row>
    <row r="121" spans="1:57" s="37" customFormat="1" ht="12.75" hidden="1" thickBot="1" x14ac:dyDescent="0.25">
      <c r="A121" s="35"/>
      <c r="B121" s="21"/>
      <c r="C121" s="36"/>
      <c r="D121" s="36"/>
      <c r="E121" s="36"/>
      <c r="F121" s="36"/>
      <c r="G121" s="36"/>
      <c r="H121" s="36"/>
      <c r="I121" s="36"/>
      <c r="J121" s="36"/>
      <c r="L121" s="118"/>
      <c r="M121" s="120"/>
      <c r="N121" s="120"/>
    </row>
    <row r="122" spans="1:57" s="37" customFormat="1" x14ac:dyDescent="0.2">
      <c r="A122" s="35"/>
      <c r="B122" s="21"/>
      <c r="C122" s="6" t="s">
        <v>70</v>
      </c>
      <c r="D122" s="6"/>
      <c r="E122" s="6" t="s">
        <v>50</v>
      </c>
      <c r="F122" s="6"/>
      <c r="G122" s="6" t="s">
        <v>51</v>
      </c>
      <c r="H122" s="6"/>
      <c r="I122" s="6" t="s">
        <v>55</v>
      </c>
      <c r="J122" s="36"/>
      <c r="L122" s="2"/>
      <c r="M122" s="2"/>
      <c r="N122" s="2"/>
    </row>
    <row r="123" spans="1:57" s="37" customFormat="1" x14ac:dyDescent="0.2">
      <c r="A123" s="35"/>
      <c r="B123" s="21"/>
      <c r="C123" s="36"/>
      <c r="D123" s="36"/>
      <c r="E123" s="36"/>
      <c r="F123" s="36"/>
      <c r="G123" s="156" t="s">
        <v>136</v>
      </c>
      <c r="H123" s="36"/>
      <c r="I123" s="157" t="b">
        <f>C120=(E120+G120+I120)</f>
        <v>1</v>
      </c>
      <c r="J123" s="36"/>
      <c r="L123" s="2"/>
      <c r="M123" s="2"/>
      <c r="N123" s="2"/>
    </row>
    <row r="124" spans="1:57" s="37" customFormat="1" x14ac:dyDescent="0.2">
      <c r="A124" s="35"/>
      <c r="B124" s="21"/>
      <c r="C124" s="36"/>
      <c r="D124" s="36"/>
      <c r="E124" s="36"/>
      <c r="F124" s="36"/>
      <c r="G124" s="36"/>
      <c r="H124" s="36"/>
      <c r="I124" s="36"/>
      <c r="J124" s="36"/>
      <c r="L124" s="37" t="s">
        <v>82</v>
      </c>
    </row>
    <row r="125" spans="1:57" s="2" customFormat="1" x14ac:dyDescent="0.2">
      <c r="A125" s="33" t="s">
        <v>96</v>
      </c>
      <c r="B125" s="42"/>
      <c r="C125" s="34"/>
      <c r="E125" s="33" t="s">
        <v>112</v>
      </c>
      <c r="F125" s="42"/>
      <c r="G125" s="34"/>
      <c r="H125" s="33"/>
      <c r="I125" s="33"/>
      <c r="J125" s="168"/>
      <c r="O125" s="37"/>
      <c r="P125" s="37"/>
      <c r="Q125" s="37"/>
      <c r="W125" s="37"/>
      <c r="X125" s="37"/>
      <c r="Y125" s="37"/>
      <c r="Z125" s="37"/>
      <c r="AA125" s="37"/>
      <c r="AB125" s="37"/>
      <c r="AC125" s="37"/>
      <c r="AD125" s="37"/>
      <c r="AE125" s="37"/>
      <c r="AF125" s="37"/>
      <c r="AG125" s="37"/>
      <c r="AH125" s="37"/>
      <c r="AI125" s="37"/>
      <c r="AJ125" s="37"/>
      <c r="AK125" s="37"/>
      <c r="AL125" s="37"/>
      <c r="AM125" s="37"/>
      <c r="AN125" s="37"/>
      <c r="AO125" s="37"/>
      <c r="AP125" s="37"/>
      <c r="AQ125" s="37"/>
      <c r="AR125" s="37"/>
      <c r="AS125" s="37"/>
      <c r="AT125" s="37"/>
      <c r="AU125" s="37"/>
      <c r="AV125" s="37"/>
      <c r="AW125" s="37"/>
      <c r="AX125" s="37"/>
      <c r="AY125" s="37"/>
      <c r="AZ125" s="37"/>
      <c r="BA125" s="37"/>
      <c r="BB125" s="37"/>
      <c r="BC125" s="37"/>
      <c r="BD125" s="37"/>
      <c r="BE125" s="37"/>
    </row>
    <row r="126" spans="1:57" s="2" customFormat="1" x14ac:dyDescent="0.2">
      <c r="A126" s="53"/>
      <c r="B126" s="15"/>
      <c r="C126" s="32"/>
      <c r="E126" s="4"/>
      <c r="J126" s="32"/>
      <c r="L126" s="166"/>
      <c r="M126" s="93"/>
      <c r="N126" s="93"/>
      <c r="O126" s="37"/>
      <c r="P126" s="37"/>
      <c r="Q126" s="37"/>
      <c r="W126" s="37"/>
      <c r="X126" s="37"/>
      <c r="Y126" s="37"/>
      <c r="Z126" s="37"/>
      <c r="AA126" s="37"/>
      <c r="AB126" s="37"/>
      <c r="AC126" s="37"/>
      <c r="AD126" s="37"/>
      <c r="AE126" s="37"/>
      <c r="AF126" s="37"/>
      <c r="AG126" s="37"/>
      <c r="AH126" s="37"/>
      <c r="AI126" s="37"/>
      <c r="AJ126" s="37"/>
      <c r="AK126" s="37"/>
      <c r="AL126" s="37"/>
      <c r="AM126" s="37"/>
      <c r="AN126" s="37"/>
      <c r="AO126" s="37"/>
      <c r="AP126" s="37"/>
      <c r="AQ126" s="37"/>
      <c r="AR126" s="37"/>
      <c r="AS126" s="37"/>
      <c r="AT126" s="37"/>
      <c r="AU126" s="37"/>
      <c r="AV126" s="37"/>
      <c r="AW126" s="37"/>
      <c r="AX126" s="37"/>
      <c r="AY126" s="37"/>
      <c r="AZ126" s="37"/>
      <c r="BA126" s="37"/>
      <c r="BB126" s="37"/>
      <c r="BC126" s="37"/>
      <c r="BD126" s="37"/>
      <c r="BE126" s="37"/>
    </row>
    <row r="127" spans="1:57" s="2" customFormat="1" x14ac:dyDescent="0.2">
      <c r="A127" s="4" t="s">
        <v>95</v>
      </c>
      <c r="B127" s="15"/>
      <c r="C127" s="125">
        <f>C120</f>
        <v>0</v>
      </c>
      <c r="E127" s="4" t="s">
        <v>113</v>
      </c>
      <c r="I127" s="91">
        <f>C120*5%</f>
        <v>0</v>
      </c>
      <c r="J127" s="161"/>
      <c r="N127" s="91"/>
      <c r="O127" s="37"/>
      <c r="P127" s="37"/>
      <c r="Q127" s="37"/>
      <c r="W127" s="37"/>
      <c r="X127" s="37"/>
      <c r="Y127" s="37"/>
      <c r="Z127" s="37"/>
      <c r="AA127" s="37"/>
      <c r="AB127" s="37"/>
      <c r="AC127" s="37"/>
      <c r="AD127" s="37"/>
      <c r="AE127" s="37"/>
      <c r="AF127" s="37"/>
      <c r="AG127" s="37"/>
      <c r="AH127" s="37"/>
      <c r="AI127" s="37"/>
      <c r="AJ127" s="37"/>
      <c r="AK127" s="37"/>
      <c r="AL127" s="37"/>
      <c r="AM127" s="37"/>
      <c r="AN127" s="37"/>
      <c r="AO127" s="37"/>
      <c r="AP127" s="37"/>
      <c r="AQ127" s="37"/>
      <c r="AR127" s="37"/>
      <c r="AS127" s="37"/>
      <c r="AT127" s="37"/>
      <c r="AU127" s="37"/>
      <c r="AV127" s="37"/>
      <c r="AW127" s="37"/>
      <c r="AX127" s="37"/>
      <c r="AY127" s="37"/>
      <c r="AZ127" s="37"/>
      <c r="BA127" s="37"/>
      <c r="BB127" s="37"/>
      <c r="BC127" s="37"/>
      <c r="BD127" s="37"/>
      <c r="BE127" s="37"/>
    </row>
    <row r="128" spans="1:57" s="2" customFormat="1" x14ac:dyDescent="0.2">
      <c r="A128" s="4"/>
      <c r="B128" s="15"/>
      <c r="C128" s="55"/>
      <c r="E128" s="4"/>
      <c r="J128" s="161"/>
      <c r="N128" s="91"/>
      <c r="O128" s="37"/>
      <c r="P128" s="37"/>
      <c r="Q128" s="37"/>
      <c r="W128" s="37"/>
      <c r="X128" s="37"/>
      <c r="Y128" s="37"/>
      <c r="Z128" s="37"/>
      <c r="AA128" s="37"/>
      <c r="AB128" s="37"/>
      <c r="AC128" s="37"/>
      <c r="AD128" s="37"/>
      <c r="AE128" s="37"/>
      <c r="AF128" s="37"/>
      <c r="AG128" s="37"/>
      <c r="AH128" s="37"/>
      <c r="AI128" s="37"/>
      <c r="AJ128" s="37"/>
      <c r="AK128" s="37"/>
      <c r="AL128" s="37"/>
      <c r="AM128" s="37"/>
      <c r="AN128" s="37"/>
      <c r="AO128" s="37"/>
      <c r="AP128" s="37"/>
      <c r="AQ128" s="37"/>
      <c r="AR128" s="37"/>
      <c r="AS128" s="37"/>
      <c r="AT128" s="37"/>
      <c r="AU128" s="37"/>
      <c r="AV128" s="37"/>
      <c r="AW128" s="37"/>
      <c r="AX128" s="37"/>
      <c r="AY128" s="37"/>
      <c r="AZ128" s="37"/>
      <c r="BA128" s="37"/>
      <c r="BB128" s="37"/>
      <c r="BC128" s="37"/>
      <c r="BD128" s="37"/>
      <c r="BE128" s="37"/>
    </row>
    <row r="129" spans="1:57" s="2" customFormat="1" ht="12.75" x14ac:dyDescent="0.2">
      <c r="A129" s="4" t="s">
        <v>137</v>
      </c>
      <c r="B129" s="15"/>
      <c r="C129" s="125">
        <f>IF(ISNUMBER(SEARCH("docu",$B$11)),"NA",C120*20%)</f>
        <v>0</v>
      </c>
      <c r="E129" s="4" t="s">
        <v>114</v>
      </c>
      <c r="I129" s="91">
        <v>500000</v>
      </c>
      <c r="J129" s="161"/>
      <c r="O129" s="163"/>
      <c r="P129" s="37"/>
      <c r="Q129" s="37"/>
      <c r="W129" s="37"/>
      <c r="X129" s="37"/>
      <c r="Y129" s="37"/>
      <c r="Z129" s="37"/>
      <c r="AA129" s="37"/>
      <c r="AB129" s="37"/>
      <c r="AC129" s="37"/>
      <c r="AD129" s="37"/>
      <c r="AE129" s="37"/>
      <c r="AF129" s="37"/>
      <c r="AG129" s="37"/>
      <c r="AH129" s="37"/>
      <c r="AI129" s="37"/>
      <c r="AJ129" s="37"/>
      <c r="AK129" s="37"/>
      <c r="AL129" s="37"/>
      <c r="AM129" s="37"/>
      <c r="AN129" s="37"/>
      <c r="AO129" s="37"/>
      <c r="AP129" s="37"/>
      <c r="AQ129" s="37"/>
      <c r="AR129" s="37"/>
      <c r="AS129" s="37"/>
      <c r="AT129" s="37"/>
      <c r="AU129" s="37"/>
      <c r="AV129" s="37"/>
      <c r="AW129" s="37"/>
      <c r="AX129" s="37"/>
      <c r="AY129" s="37"/>
      <c r="AZ129" s="37"/>
      <c r="BA129" s="37"/>
      <c r="BB129" s="37"/>
      <c r="BC129" s="37"/>
      <c r="BD129" s="37"/>
      <c r="BE129" s="37"/>
    </row>
    <row r="130" spans="1:57" s="2" customFormat="1" x14ac:dyDescent="0.2">
      <c r="A130" s="4"/>
      <c r="B130" s="15"/>
      <c r="C130" s="125"/>
      <c r="E130" s="4"/>
      <c r="J130" s="161"/>
      <c r="O130" s="37"/>
      <c r="P130" s="37"/>
      <c r="Q130" s="37"/>
      <c r="W130" s="37"/>
      <c r="X130" s="37"/>
      <c r="Y130" s="37"/>
      <c r="Z130" s="37"/>
      <c r="AA130" s="37"/>
      <c r="AB130" s="37"/>
      <c r="AC130" s="37"/>
      <c r="AD130" s="37"/>
      <c r="AE130" s="37"/>
      <c r="AF130" s="37"/>
      <c r="AG130" s="37"/>
      <c r="AH130" s="37"/>
      <c r="AI130" s="37"/>
      <c r="AJ130" s="37"/>
      <c r="AK130" s="37"/>
      <c r="AL130" s="37"/>
      <c r="AM130" s="37"/>
      <c r="AN130" s="37"/>
      <c r="AO130" s="37"/>
      <c r="AP130" s="37"/>
      <c r="AQ130" s="37"/>
      <c r="AR130" s="37"/>
      <c r="AS130" s="37"/>
      <c r="AT130" s="37"/>
      <c r="AU130" s="37"/>
      <c r="AV130" s="37"/>
      <c r="AW130" s="37"/>
      <c r="AX130" s="37"/>
      <c r="AY130" s="37"/>
      <c r="AZ130" s="37"/>
      <c r="BA130" s="37"/>
      <c r="BB130" s="37"/>
      <c r="BC130" s="37"/>
      <c r="BD130" s="37"/>
      <c r="BE130" s="37"/>
    </row>
    <row r="131" spans="1:57" s="2" customFormat="1" x14ac:dyDescent="0.2">
      <c r="A131" s="4" t="s">
        <v>20</v>
      </c>
      <c r="B131" s="15"/>
      <c r="C131" s="125">
        <f>IF(ISNUMBER(SEARCH("docu",$B$11)),"NA",I29)</f>
        <v>0</v>
      </c>
      <c r="E131" s="4" t="s">
        <v>115</v>
      </c>
      <c r="I131" s="91">
        <f>I113</f>
        <v>0</v>
      </c>
      <c r="J131" s="161"/>
      <c r="N131" s="91"/>
      <c r="O131" s="37"/>
      <c r="P131" s="37"/>
      <c r="Q131" s="37"/>
      <c r="W131" s="37"/>
      <c r="X131" s="37"/>
      <c r="Y131" s="37"/>
      <c r="Z131" s="37"/>
      <c r="AA131" s="37"/>
      <c r="AB131" s="37"/>
      <c r="AC131" s="37"/>
      <c r="AD131" s="37"/>
      <c r="AE131" s="37"/>
      <c r="AF131" s="37"/>
      <c r="AG131" s="37"/>
      <c r="AH131" s="37"/>
      <c r="AI131" s="37"/>
      <c r="AJ131" s="37"/>
      <c r="AK131" s="37"/>
      <c r="AL131" s="37"/>
      <c r="AM131" s="37"/>
      <c r="AN131" s="37"/>
      <c r="AO131" s="37"/>
      <c r="AP131" s="37"/>
      <c r="AQ131" s="37"/>
      <c r="AR131" s="37"/>
      <c r="AS131" s="37"/>
      <c r="AT131" s="37"/>
      <c r="AU131" s="37"/>
      <c r="AV131" s="37"/>
      <c r="AW131" s="37"/>
      <c r="AX131" s="37"/>
      <c r="AY131" s="37"/>
      <c r="AZ131" s="37"/>
      <c r="BA131" s="37"/>
      <c r="BB131" s="37"/>
      <c r="BC131" s="37"/>
      <c r="BD131" s="37"/>
      <c r="BE131" s="37"/>
    </row>
    <row r="132" spans="1:57" s="2" customFormat="1" x14ac:dyDescent="0.2">
      <c r="A132" s="4"/>
      <c r="B132" s="15"/>
      <c r="C132" s="125"/>
      <c r="E132" s="4"/>
      <c r="J132" s="161"/>
      <c r="N132" s="91">
        <v>0</v>
      </c>
      <c r="O132" s="37"/>
      <c r="P132" s="37"/>
      <c r="Q132" s="37"/>
      <c r="W132" s="37"/>
      <c r="X132" s="37"/>
      <c r="Y132" s="37"/>
      <c r="Z132" s="37"/>
      <c r="AA132" s="37"/>
      <c r="AB132" s="37"/>
      <c r="AC132" s="37"/>
      <c r="AD132" s="37"/>
      <c r="AE132" s="37"/>
      <c r="AF132" s="37"/>
      <c r="AG132" s="37"/>
      <c r="AH132" s="37"/>
      <c r="AI132" s="37"/>
      <c r="AJ132" s="37"/>
      <c r="AK132" s="37"/>
      <c r="AL132" s="37"/>
      <c r="AM132" s="37"/>
      <c r="AN132" s="37"/>
      <c r="AO132" s="37"/>
      <c r="AP132" s="37"/>
      <c r="AQ132" s="37"/>
      <c r="AR132" s="37"/>
      <c r="AS132" s="37"/>
      <c r="AT132" s="37"/>
      <c r="AU132" s="37"/>
      <c r="AV132" s="37"/>
      <c r="AW132" s="37"/>
      <c r="AX132" s="37"/>
      <c r="AY132" s="37"/>
      <c r="AZ132" s="37"/>
      <c r="BA132" s="37"/>
      <c r="BB132" s="37"/>
      <c r="BC132" s="37"/>
      <c r="BD132" s="37"/>
      <c r="BE132" s="37"/>
    </row>
    <row r="133" spans="1:57" s="2" customFormat="1" x14ac:dyDescent="0.2">
      <c r="A133" s="4" t="s">
        <v>19</v>
      </c>
      <c r="B133" s="15"/>
      <c r="C133" s="125">
        <f>I120</f>
        <v>0</v>
      </c>
      <c r="E133" s="159" t="s">
        <v>139</v>
      </c>
      <c r="F133" s="92"/>
      <c r="G133" s="92"/>
      <c r="H133" s="92"/>
      <c r="I133" s="167" t="str">
        <f>IF(I113&gt;500000,"NB: Exceeded cap",IF(I113&gt;(5%*C127),"Exceeded cap","Did not exceed cap"))</f>
        <v>Did not exceed cap</v>
      </c>
      <c r="J133" s="162"/>
      <c r="M133" s="15"/>
      <c r="O133" s="37"/>
      <c r="P133" s="37"/>
      <c r="Q133" s="37"/>
      <c r="W133" s="37"/>
      <c r="X133" s="37"/>
      <c r="Y133" s="37"/>
      <c r="Z133" s="37"/>
      <c r="AA133" s="37"/>
      <c r="AB133" s="37"/>
      <c r="AC133" s="37"/>
      <c r="AD133" s="37"/>
      <c r="AE133" s="37"/>
      <c r="AF133" s="37"/>
      <c r="AG133" s="37"/>
      <c r="AH133" s="37"/>
      <c r="AI133" s="37"/>
      <c r="AJ133" s="37"/>
      <c r="AK133" s="37"/>
      <c r="AL133" s="37"/>
      <c r="AM133" s="37"/>
      <c r="AN133" s="37"/>
      <c r="AO133" s="37"/>
      <c r="AP133" s="37"/>
      <c r="AQ133" s="37"/>
      <c r="AR133" s="37"/>
      <c r="AS133" s="37"/>
      <c r="AT133" s="37"/>
      <c r="AU133" s="37"/>
      <c r="AV133" s="37"/>
      <c r="AW133" s="37"/>
      <c r="AX133" s="37"/>
      <c r="AY133" s="37"/>
      <c r="AZ133" s="37"/>
      <c r="BA133" s="37"/>
      <c r="BB133" s="37"/>
      <c r="BC133" s="37"/>
      <c r="BD133" s="37"/>
      <c r="BE133" s="37"/>
    </row>
    <row r="134" spans="1:57" s="2" customFormat="1" x14ac:dyDescent="0.2">
      <c r="A134" s="52" t="str">
        <f>IF(ISNUMBER(SEARCH("docu",$B$11)),"","ATL QAPE reduction")</f>
        <v>ATL QAPE reduction</v>
      </c>
      <c r="B134" s="15"/>
      <c r="C134" s="56">
        <f>IF(ISNUMBER(SEARCH("docu",$B$11)),"",IF(C131&gt;C129,C129-C131,0))</f>
        <v>0</v>
      </c>
      <c r="J134" s="15"/>
      <c r="L134" s="37"/>
      <c r="M134" s="37"/>
      <c r="N134" s="37"/>
      <c r="O134" s="37"/>
      <c r="P134" s="37"/>
      <c r="Q134" s="37"/>
      <c r="W134" s="37"/>
      <c r="X134" s="37"/>
      <c r="Y134" s="37"/>
      <c r="Z134" s="37"/>
      <c r="AA134" s="37"/>
      <c r="AB134" s="37"/>
      <c r="AC134" s="37"/>
      <c r="AD134" s="37"/>
      <c r="AE134" s="37"/>
      <c r="AF134" s="37"/>
      <c r="AG134" s="37"/>
      <c r="AH134" s="37"/>
      <c r="AI134" s="37"/>
      <c r="AJ134" s="37"/>
      <c r="AK134" s="37"/>
      <c r="AL134" s="37"/>
      <c r="AM134" s="37"/>
      <c r="AN134" s="37"/>
      <c r="AO134" s="37"/>
      <c r="AP134" s="37"/>
      <c r="AQ134" s="37"/>
      <c r="AR134" s="37"/>
      <c r="AS134" s="37"/>
      <c r="AT134" s="37"/>
      <c r="AU134" s="37"/>
      <c r="AV134" s="37"/>
      <c r="AW134" s="37"/>
      <c r="AX134" s="37"/>
      <c r="AY134" s="37"/>
      <c r="AZ134" s="37"/>
      <c r="BA134" s="37"/>
      <c r="BB134" s="37"/>
      <c r="BC134" s="37"/>
      <c r="BD134" s="37"/>
      <c r="BE134" s="37"/>
    </row>
    <row r="135" spans="1:57" s="2" customFormat="1" x14ac:dyDescent="0.2">
      <c r="A135" s="4"/>
      <c r="B135" s="15"/>
      <c r="C135" s="55"/>
      <c r="J135" s="15"/>
      <c r="L135" s="37"/>
      <c r="M135" s="37"/>
      <c r="O135" s="37"/>
      <c r="P135" s="37"/>
      <c r="Q135" s="37"/>
      <c r="R135" s="37"/>
      <c r="S135" s="37"/>
      <c r="T135" s="37"/>
      <c r="U135" s="37"/>
      <c r="V135" s="37"/>
      <c r="W135" s="37"/>
      <c r="X135" s="37"/>
      <c r="Y135" s="37"/>
      <c r="Z135" s="37"/>
      <c r="AA135" s="37"/>
      <c r="AB135" s="37"/>
      <c r="AC135" s="37"/>
      <c r="AD135" s="37"/>
      <c r="AE135" s="37"/>
      <c r="AF135" s="37"/>
      <c r="AG135" s="37"/>
      <c r="AH135" s="37"/>
      <c r="AI135" s="37"/>
      <c r="AJ135" s="37"/>
      <c r="AK135" s="37"/>
      <c r="AL135" s="37"/>
      <c r="AM135" s="37"/>
      <c r="AN135" s="37"/>
      <c r="AO135" s="37"/>
      <c r="AP135" s="37"/>
      <c r="AQ135" s="37"/>
      <c r="AR135" s="37"/>
      <c r="AS135" s="37"/>
      <c r="AT135" s="37"/>
      <c r="AU135" s="37"/>
      <c r="AV135" s="37"/>
      <c r="AW135" s="37"/>
      <c r="AX135" s="37"/>
      <c r="AY135" s="37"/>
      <c r="AZ135" s="37"/>
      <c r="BA135" s="37"/>
      <c r="BB135" s="37"/>
      <c r="BC135" s="37"/>
      <c r="BD135" s="37"/>
      <c r="BE135" s="37"/>
    </row>
    <row r="136" spans="1:57" s="2" customFormat="1" x14ac:dyDescent="0.2">
      <c r="A136" s="53" t="s">
        <v>18</v>
      </c>
      <c r="B136" s="15"/>
      <c r="C136" s="57">
        <f>IF(ISNUMBER(SEARCH("docu",$B$11)),C133,C134+C133)</f>
        <v>0</v>
      </c>
      <c r="L136" s="37"/>
      <c r="M136" s="37"/>
      <c r="N136" s="37"/>
      <c r="O136" s="37"/>
      <c r="P136" s="37"/>
      <c r="Q136" s="37"/>
      <c r="R136" s="37"/>
      <c r="S136" s="37"/>
      <c r="T136" s="37"/>
      <c r="U136" s="37"/>
      <c r="V136" s="37"/>
      <c r="W136" s="37"/>
      <c r="X136" s="37"/>
      <c r="Y136" s="37"/>
      <c r="Z136" s="37"/>
      <c r="AA136" s="37"/>
      <c r="AB136" s="37"/>
      <c r="AC136" s="37"/>
      <c r="AD136" s="37"/>
      <c r="AE136" s="37"/>
      <c r="AF136" s="37"/>
      <c r="AG136" s="37"/>
      <c r="AH136" s="37"/>
      <c r="AI136" s="37"/>
      <c r="AJ136" s="37"/>
      <c r="AK136" s="37"/>
      <c r="AL136" s="37"/>
      <c r="AM136" s="37"/>
      <c r="AN136" s="37"/>
      <c r="AO136" s="37"/>
      <c r="AP136" s="37"/>
      <c r="AQ136" s="37"/>
      <c r="AR136" s="37"/>
      <c r="AS136" s="37"/>
      <c r="AT136" s="37"/>
      <c r="AU136" s="37"/>
      <c r="AV136" s="37"/>
      <c r="AW136" s="37"/>
      <c r="AX136" s="37"/>
      <c r="AY136" s="37"/>
      <c r="AZ136" s="37"/>
      <c r="BA136" s="37"/>
      <c r="BB136" s="37"/>
      <c r="BC136" s="37"/>
      <c r="BD136" s="37"/>
      <c r="BE136" s="37"/>
    </row>
    <row r="137" spans="1:57" s="2" customFormat="1" x14ac:dyDescent="0.2">
      <c r="A137" s="53" t="s">
        <v>98</v>
      </c>
      <c r="B137" s="15"/>
      <c r="C137" s="58">
        <f>C136*20%</f>
        <v>0</v>
      </c>
      <c r="L137" s="37"/>
      <c r="M137" s="37"/>
      <c r="N137" s="37"/>
      <c r="O137" s="37"/>
      <c r="P137" s="37"/>
      <c r="Q137" s="37"/>
      <c r="R137" s="37"/>
      <c r="S137" s="37"/>
      <c r="T137" s="37"/>
      <c r="U137" s="37"/>
      <c r="V137" s="37"/>
      <c r="W137" s="37"/>
      <c r="X137" s="37"/>
      <c r="Y137" s="37"/>
      <c r="Z137" s="37"/>
      <c r="AA137" s="37"/>
      <c r="AB137" s="37"/>
      <c r="AC137" s="37"/>
      <c r="AD137" s="37"/>
      <c r="AE137" s="37"/>
      <c r="AF137" s="37"/>
      <c r="AG137" s="37"/>
      <c r="AH137" s="37"/>
      <c r="AI137" s="37"/>
      <c r="AJ137" s="37"/>
      <c r="AK137" s="37"/>
      <c r="AL137" s="37"/>
      <c r="AM137" s="37"/>
      <c r="AN137" s="37"/>
      <c r="AO137" s="37"/>
      <c r="AP137" s="37"/>
      <c r="AQ137" s="37"/>
      <c r="AR137" s="37"/>
      <c r="AS137" s="37"/>
      <c r="AT137" s="37"/>
      <c r="AU137" s="37"/>
      <c r="AV137" s="37"/>
      <c r="AW137" s="37"/>
      <c r="AX137" s="37"/>
      <c r="AY137" s="37"/>
      <c r="AZ137" s="37"/>
      <c r="BA137" s="37"/>
      <c r="BB137" s="37"/>
      <c r="BC137" s="37"/>
      <c r="BD137" s="37"/>
      <c r="BE137" s="37"/>
    </row>
    <row r="138" spans="1:57" s="2" customFormat="1" x14ac:dyDescent="0.2">
      <c r="A138" s="53" t="s">
        <v>138</v>
      </c>
      <c r="B138" s="15"/>
      <c r="C138" s="164" t="e">
        <f>C137/C127</f>
        <v>#DIV/0!</v>
      </c>
      <c r="L138" s="37"/>
      <c r="M138" s="37"/>
      <c r="N138" s="37"/>
      <c r="O138" s="31"/>
      <c r="P138" s="31"/>
      <c r="Q138" s="37"/>
      <c r="R138" s="37"/>
      <c r="S138" s="37"/>
      <c r="T138" s="37"/>
      <c r="U138" s="37"/>
      <c r="V138" s="37"/>
      <c r="W138" s="37"/>
      <c r="X138" s="37"/>
      <c r="Y138" s="37"/>
      <c r="Z138" s="37"/>
      <c r="AA138" s="37"/>
      <c r="AB138" s="37"/>
      <c r="AC138" s="37"/>
      <c r="AD138" s="37"/>
      <c r="AE138" s="37"/>
      <c r="AF138" s="37"/>
      <c r="AG138" s="37"/>
      <c r="AH138" s="37"/>
      <c r="AI138" s="37"/>
      <c r="AJ138" s="37"/>
      <c r="AK138" s="37"/>
      <c r="AL138" s="37"/>
      <c r="AM138" s="37"/>
      <c r="AN138" s="37"/>
      <c r="AO138" s="37"/>
      <c r="AP138" s="37"/>
      <c r="AQ138" s="37"/>
      <c r="AR138" s="37"/>
      <c r="AS138" s="37"/>
      <c r="AT138" s="37"/>
      <c r="AU138" s="37"/>
      <c r="AV138" s="37"/>
      <c r="AW138" s="37"/>
      <c r="AX138" s="37"/>
      <c r="AY138" s="37"/>
      <c r="AZ138" s="37"/>
      <c r="BA138" s="37"/>
      <c r="BB138" s="37"/>
      <c r="BC138" s="37"/>
      <c r="BD138" s="37"/>
      <c r="BE138" s="37"/>
    </row>
    <row r="139" spans="1:57" s="2" customFormat="1" x14ac:dyDescent="0.2">
      <c r="A139" s="4"/>
      <c r="B139" s="15"/>
      <c r="C139" s="32"/>
      <c r="E139" s="14" t="s">
        <v>82</v>
      </c>
      <c r="L139" s="37"/>
      <c r="M139" s="37"/>
      <c r="N139" s="37"/>
      <c r="O139" s="31"/>
      <c r="P139" s="31"/>
      <c r="Q139" s="31"/>
      <c r="R139" s="37"/>
      <c r="S139" s="37"/>
      <c r="T139" s="37"/>
      <c r="U139" s="37"/>
      <c r="V139" s="37"/>
      <c r="W139" s="37"/>
      <c r="X139" s="37"/>
      <c r="Y139" s="37"/>
      <c r="Z139" s="37"/>
      <c r="AA139" s="37"/>
      <c r="AB139" s="37"/>
      <c r="AC139" s="37"/>
      <c r="AD139" s="37"/>
      <c r="AE139" s="37"/>
      <c r="AF139" s="37"/>
      <c r="AG139" s="37"/>
      <c r="AH139" s="37"/>
      <c r="AI139" s="37"/>
      <c r="AJ139" s="37"/>
      <c r="AK139" s="37"/>
      <c r="AL139" s="37"/>
      <c r="AM139" s="37"/>
      <c r="AN139" s="37"/>
      <c r="AO139" s="37"/>
      <c r="AP139" s="37"/>
      <c r="AQ139" s="37"/>
      <c r="AR139" s="37"/>
      <c r="AS139" s="37"/>
      <c r="AT139" s="37"/>
      <c r="AU139" s="37"/>
      <c r="AV139" s="37"/>
      <c r="AW139" s="37"/>
      <c r="AX139" s="37"/>
      <c r="AY139" s="37"/>
      <c r="AZ139" s="37"/>
      <c r="BA139" s="37"/>
      <c r="BB139" s="37"/>
      <c r="BC139" s="37"/>
      <c r="BD139" s="37"/>
      <c r="BE139" s="37"/>
    </row>
    <row r="140" spans="1:57" s="2" customFormat="1" x14ac:dyDescent="0.2">
      <c r="A140" s="53" t="str">
        <f>IF($B$11="","",IF($B$11="Single-episode program - drama","","Total QAPE per hour:"))</f>
        <v/>
      </c>
      <c r="B140" s="15"/>
      <c r="C140" s="125" t="str">
        <f>IF(ISNUMBER(SEARCH("series",$B$11)),IF(ISERROR('(b) Seasons of a Series'!D43),"You MUST complete Worksheet (b)",'(b) Seasons of a Series'!D43),"")</f>
        <v/>
      </c>
      <c r="E140" s="14"/>
      <c r="L140" s="37"/>
      <c r="M140" s="37"/>
      <c r="N140" s="37"/>
      <c r="O140" s="31"/>
      <c r="P140" s="31"/>
      <c r="Q140" s="31"/>
      <c r="R140" s="37"/>
      <c r="S140" s="37"/>
      <c r="T140" s="37"/>
      <c r="U140" s="37"/>
      <c r="V140" s="37"/>
      <c r="W140" s="37"/>
      <c r="X140" s="37"/>
      <c r="Y140" s="37"/>
      <c r="Z140" s="37"/>
      <c r="AA140" s="37"/>
      <c r="AB140" s="37"/>
      <c r="AC140" s="37"/>
      <c r="AD140" s="37"/>
      <c r="AE140" s="37"/>
      <c r="AF140" s="37"/>
      <c r="AG140" s="37"/>
      <c r="AH140" s="37"/>
      <c r="AI140" s="37"/>
      <c r="AJ140" s="37"/>
      <c r="AK140" s="37"/>
      <c r="AL140" s="37"/>
      <c r="AM140" s="37"/>
      <c r="AN140" s="37"/>
      <c r="AO140" s="37"/>
      <c r="AP140" s="37"/>
      <c r="AQ140" s="37"/>
      <c r="AR140" s="37"/>
      <c r="AS140" s="37"/>
      <c r="AT140" s="37"/>
      <c r="AU140" s="37"/>
      <c r="AV140" s="37"/>
      <c r="AW140" s="37"/>
      <c r="AX140" s="37"/>
      <c r="AY140" s="37"/>
      <c r="AZ140" s="37"/>
      <c r="BA140" s="37"/>
      <c r="BB140" s="37"/>
      <c r="BC140" s="37"/>
      <c r="BD140" s="37"/>
      <c r="BE140" s="37"/>
    </row>
    <row r="141" spans="1:57" s="2" customFormat="1" x14ac:dyDescent="0.2">
      <c r="A141" s="53"/>
      <c r="B141" s="15"/>
      <c r="C141" s="125"/>
      <c r="E141" s="14"/>
      <c r="L141" s="37"/>
      <c r="M141" s="37"/>
      <c r="N141" s="37"/>
      <c r="O141" s="31"/>
      <c r="P141" s="31"/>
      <c r="Q141" s="31"/>
      <c r="R141" s="37"/>
      <c r="S141" s="37"/>
      <c r="T141" s="37"/>
      <c r="U141" s="37"/>
      <c r="V141" s="37"/>
      <c r="W141" s="37"/>
      <c r="X141" s="37"/>
      <c r="Y141" s="37"/>
      <c r="Z141" s="37"/>
      <c r="AA141" s="37"/>
      <c r="AB141" s="37"/>
      <c r="AC141" s="37"/>
      <c r="AD141" s="37"/>
      <c r="AE141" s="37"/>
      <c r="AF141" s="37"/>
      <c r="AG141" s="37"/>
      <c r="AH141" s="37"/>
      <c r="AI141" s="37"/>
      <c r="AJ141" s="37"/>
      <c r="AK141" s="37"/>
      <c r="AL141" s="37"/>
      <c r="AM141" s="37"/>
      <c r="AN141" s="37"/>
      <c r="AO141" s="37"/>
      <c r="AP141" s="37"/>
      <c r="AQ141" s="37"/>
      <c r="AR141" s="37"/>
      <c r="AS141" s="37"/>
      <c r="AT141" s="37"/>
      <c r="AU141" s="37"/>
      <c r="AV141" s="37"/>
      <c r="AW141" s="37"/>
      <c r="AX141" s="37"/>
      <c r="AY141" s="37"/>
      <c r="AZ141" s="37"/>
      <c r="BA141" s="37"/>
      <c r="BB141" s="37"/>
      <c r="BC141" s="37"/>
      <c r="BD141" s="37"/>
      <c r="BE141" s="37"/>
    </row>
    <row r="142" spans="1:57" s="2" customFormat="1" x14ac:dyDescent="0.2">
      <c r="A142" s="53" t="s">
        <v>110</v>
      </c>
      <c r="B142" s="174" t="str">
        <f>IF($B$11="","",IF($B$11="Single-episode program - drama","","Overall:"))</f>
        <v/>
      </c>
      <c r="C142" s="265" t="e">
        <f>IF(C136&gt;'(b) Seasons of a Series'!D34,"Threshold met","INELIGIBLE")</f>
        <v>#N/A</v>
      </c>
      <c r="E142" s="14"/>
      <c r="L142" s="37"/>
      <c r="M142" s="37"/>
      <c r="N142" s="37"/>
      <c r="O142" s="31"/>
      <c r="P142" s="31"/>
      <c r="Q142" s="31"/>
      <c r="R142" s="37"/>
      <c r="S142" s="37"/>
      <c r="T142" s="37"/>
      <c r="U142" s="37"/>
      <c r="V142" s="37"/>
      <c r="W142" s="37"/>
      <c r="X142" s="37"/>
      <c r="Y142" s="37"/>
      <c r="Z142" s="37"/>
      <c r="AA142" s="37"/>
      <c r="AB142" s="37"/>
      <c r="AC142" s="37"/>
      <c r="AD142" s="37"/>
      <c r="AE142" s="37"/>
      <c r="AF142" s="37"/>
      <c r="AG142" s="37"/>
      <c r="AH142" s="37"/>
      <c r="AI142" s="37"/>
      <c r="AJ142" s="37"/>
      <c r="AK142" s="37"/>
      <c r="AL142" s="37"/>
      <c r="AM142" s="37"/>
      <c r="AN142" s="37"/>
      <c r="AO142" s="37"/>
      <c r="AP142" s="37"/>
      <c r="AQ142" s="37"/>
      <c r="AR142" s="37"/>
      <c r="AS142" s="37"/>
      <c r="AT142" s="37"/>
      <c r="AU142" s="37"/>
      <c r="AV142" s="37"/>
      <c r="AW142" s="37"/>
      <c r="AX142" s="37"/>
      <c r="AY142" s="37"/>
      <c r="AZ142" s="37"/>
      <c r="BA142" s="37"/>
      <c r="BB142" s="37"/>
      <c r="BC142" s="37"/>
      <c r="BD142" s="37"/>
      <c r="BE142" s="37"/>
    </row>
    <row r="143" spans="1:57" s="2" customFormat="1" x14ac:dyDescent="0.2">
      <c r="A143" s="54"/>
      <c r="B143" s="160" t="str">
        <f>IF($B$11="","",IF($B$11="Single-episode program - drama","","Per hour:"))</f>
        <v/>
      </c>
      <c r="C143" s="266" t="e">
        <f>IF('(b) Seasons of a Series'!D35="NA","",IF(C140&gt;'(b) Seasons of a Series'!D35,"Threshold met","INELIGIBLE"))</f>
        <v>#N/A</v>
      </c>
      <c r="E143" s="14"/>
      <c r="L143" s="37"/>
      <c r="M143" s="37"/>
      <c r="N143" s="37"/>
      <c r="O143" s="31"/>
      <c r="P143" s="31"/>
      <c r="Q143" s="31"/>
      <c r="R143" s="37"/>
      <c r="S143" s="37"/>
      <c r="T143" s="37"/>
      <c r="U143" s="37"/>
      <c r="V143" s="37"/>
      <c r="W143" s="37"/>
      <c r="X143" s="37"/>
      <c r="Y143" s="37"/>
      <c r="Z143" s="37"/>
      <c r="AA143" s="37"/>
      <c r="AB143" s="37"/>
      <c r="AC143" s="37"/>
      <c r="AD143" s="37"/>
      <c r="AE143" s="37"/>
      <c r="AF143" s="37"/>
      <c r="AG143" s="37"/>
      <c r="AH143" s="37"/>
      <c r="AI143" s="37"/>
      <c r="AJ143" s="37"/>
      <c r="AK143" s="37"/>
      <c r="AL143" s="37"/>
      <c r="AM143" s="37"/>
      <c r="AN143" s="37"/>
      <c r="AO143" s="37"/>
      <c r="AP143" s="37"/>
      <c r="AQ143" s="37"/>
      <c r="AR143" s="37"/>
      <c r="AS143" s="37"/>
      <c r="AT143" s="37"/>
      <c r="AU143" s="37"/>
      <c r="AV143" s="37"/>
      <c r="AW143" s="37"/>
      <c r="AX143" s="37"/>
      <c r="AY143" s="37"/>
      <c r="AZ143" s="37"/>
      <c r="BA143" s="37"/>
      <c r="BB143" s="37"/>
      <c r="BC143" s="37"/>
      <c r="BD143" s="37"/>
      <c r="BE143" s="37"/>
    </row>
    <row r="145" spans="1:52" ht="14.25" x14ac:dyDescent="0.2">
      <c r="A145" s="282" t="str">
        <f>IF($B$9="YES","","Stop here. You do not need to fill out the below")</f>
        <v>Stop here. You do not need to fill out the below</v>
      </c>
      <c r="B145" s="282"/>
      <c r="C145" s="282"/>
      <c r="D145" s="282"/>
      <c r="E145" s="282"/>
      <c r="F145" s="282"/>
      <c r="G145" s="282"/>
      <c r="H145" s="282"/>
      <c r="I145" s="282"/>
    </row>
    <row r="146" spans="1:52" ht="12.75" thickBot="1" x14ac:dyDescent="0.25"/>
    <row r="147" spans="1:52" ht="12.75" thickBot="1" x14ac:dyDescent="0.25">
      <c r="A147" s="106" t="s">
        <v>93</v>
      </c>
      <c r="B147" s="107"/>
      <c r="C147" s="108"/>
      <c r="D147" s="109"/>
      <c r="E147" s="109"/>
      <c r="F147" s="109"/>
      <c r="G147" s="109"/>
      <c r="H147" s="109"/>
      <c r="I147" s="110"/>
    </row>
    <row r="148" spans="1:52" x14ac:dyDescent="0.2">
      <c r="A148" s="272" t="s">
        <v>111</v>
      </c>
      <c r="B148" s="273"/>
      <c r="C148" s="273"/>
      <c r="D148" s="273"/>
      <c r="E148" s="273"/>
      <c r="F148" s="273"/>
      <c r="G148" s="273"/>
      <c r="H148" s="273"/>
      <c r="I148" s="274"/>
    </row>
    <row r="149" spans="1:52" x14ac:dyDescent="0.2">
      <c r="A149" s="275"/>
      <c r="B149" s="273"/>
      <c r="C149" s="273"/>
      <c r="D149" s="273"/>
      <c r="E149" s="273"/>
      <c r="F149" s="273"/>
      <c r="G149" s="273"/>
      <c r="H149" s="273"/>
      <c r="I149" s="274"/>
    </row>
    <row r="150" spans="1:52" x14ac:dyDescent="0.2">
      <c r="A150" s="275"/>
      <c r="B150" s="273"/>
      <c r="C150" s="273"/>
      <c r="D150" s="273"/>
      <c r="E150" s="273"/>
      <c r="F150" s="273"/>
      <c r="G150" s="273"/>
      <c r="H150" s="273"/>
      <c r="I150" s="274"/>
    </row>
    <row r="151" spans="1:52" ht="12.75" x14ac:dyDescent="0.2">
      <c r="A151" s="122"/>
      <c r="B151" s="123"/>
      <c r="C151" s="123"/>
      <c r="D151" s="123"/>
      <c r="E151" s="123"/>
      <c r="F151" s="123"/>
      <c r="G151" s="123"/>
      <c r="H151" s="123"/>
      <c r="I151" s="124"/>
    </row>
    <row r="152" spans="1:52" ht="12" customHeight="1" x14ac:dyDescent="0.2">
      <c r="A152" s="272" t="s">
        <v>173</v>
      </c>
      <c r="B152" s="283"/>
      <c r="C152" s="283"/>
      <c r="D152" s="283"/>
      <c r="E152" s="283"/>
      <c r="F152" s="283"/>
      <c r="G152" s="283"/>
      <c r="H152" s="283"/>
      <c r="I152" s="274"/>
    </row>
    <row r="153" spans="1:52" ht="12" customHeight="1" x14ac:dyDescent="0.2">
      <c r="A153" s="275"/>
      <c r="B153" s="283"/>
      <c r="C153" s="283"/>
      <c r="D153" s="283"/>
      <c r="E153" s="283"/>
      <c r="F153" s="283"/>
      <c r="G153" s="283"/>
      <c r="H153" s="283"/>
      <c r="I153" s="274"/>
      <c r="O153" s="37"/>
      <c r="P153" s="37"/>
    </row>
    <row r="154" spans="1:52" ht="12.75" x14ac:dyDescent="0.2">
      <c r="A154" s="127"/>
      <c r="B154" s="129"/>
      <c r="C154" s="129"/>
      <c r="D154" s="129"/>
      <c r="E154" s="129"/>
      <c r="F154" s="129"/>
      <c r="G154" s="129"/>
      <c r="H154" s="129"/>
      <c r="I154" s="126"/>
      <c r="O154" s="37"/>
      <c r="P154" s="37"/>
      <c r="Q154" s="37"/>
    </row>
    <row r="155" spans="1:52" s="2" customFormat="1" x14ac:dyDescent="0.2">
      <c r="A155" s="279" t="s">
        <v>116</v>
      </c>
      <c r="B155" s="280"/>
      <c r="C155" s="280"/>
      <c r="D155" s="280"/>
      <c r="E155" s="280"/>
      <c r="F155" s="280"/>
      <c r="G155" s="280"/>
      <c r="H155" s="280"/>
      <c r="I155" s="281"/>
      <c r="K155" s="37"/>
      <c r="L155" s="37"/>
      <c r="M155" s="37"/>
      <c r="N155" s="37"/>
      <c r="O155" s="37"/>
      <c r="P155" s="37"/>
      <c r="Q155" s="37"/>
      <c r="R155" s="37"/>
      <c r="S155" s="37"/>
      <c r="T155" s="37"/>
      <c r="U155" s="37"/>
      <c r="V155" s="37"/>
      <c r="W155" s="37"/>
      <c r="X155" s="37"/>
      <c r="Y155" s="37"/>
      <c r="Z155" s="37"/>
      <c r="AA155" s="37"/>
      <c r="AB155" s="37"/>
      <c r="AC155" s="37"/>
      <c r="AD155" s="37"/>
      <c r="AE155" s="37"/>
      <c r="AF155" s="37"/>
      <c r="AG155" s="37"/>
      <c r="AH155" s="37"/>
      <c r="AI155" s="37"/>
      <c r="AJ155" s="37"/>
      <c r="AK155" s="37"/>
      <c r="AL155" s="37"/>
      <c r="AM155" s="37"/>
      <c r="AN155" s="37"/>
      <c r="AO155" s="37"/>
      <c r="AP155" s="37"/>
      <c r="AQ155" s="37"/>
      <c r="AR155" s="37"/>
      <c r="AS155" s="37"/>
      <c r="AT155" s="37"/>
      <c r="AU155" s="37"/>
      <c r="AV155" s="37"/>
      <c r="AW155" s="37"/>
      <c r="AX155" s="37"/>
      <c r="AY155" s="37"/>
      <c r="AZ155" s="37"/>
    </row>
    <row r="156" spans="1:52" s="2" customFormat="1" x14ac:dyDescent="0.2">
      <c r="A156" s="104" t="s">
        <v>76</v>
      </c>
      <c r="B156" s="15"/>
      <c r="C156" s="113">
        <f>C136</f>
        <v>0</v>
      </c>
      <c r="I156" s="105"/>
      <c r="K156" s="37"/>
      <c r="L156" s="37"/>
      <c r="M156" s="37"/>
      <c r="N156" s="37"/>
      <c r="O156" s="37"/>
      <c r="P156" s="37"/>
      <c r="Q156" s="37"/>
      <c r="R156" s="37"/>
      <c r="S156" s="37"/>
      <c r="T156" s="37"/>
      <c r="U156" s="37"/>
      <c r="V156" s="37"/>
      <c r="W156" s="37"/>
      <c r="X156" s="37"/>
      <c r="Y156" s="37"/>
      <c r="Z156" s="37"/>
      <c r="AA156" s="37"/>
      <c r="AB156" s="37"/>
      <c r="AC156" s="37"/>
      <c r="AD156" s="37"/>
      <c r="AE156" s="37"/>
      <c r="AF156" s="37"/>
      <c r="AG156" s="37"/>
      <c r="AH156" s="37"/>
      <c r="AI156" s="37"/>
      <c r="AJ156" s="37"/>
      <c r="AK156" s="37"/>
      <c r="AL156" s="37"/>
      <c r="AM156" s="37"/>
      <c r="AN156" s="37"/>
      <c r="AO156" s="37"/>
      <c r="AP156" s="37"/>
      <c r="AQ156" s="37"/>
      <c r="AR156" s="37"/>
      <c r="AS156" s="37"/>
      <c r="AT156" s="37"/>
      <c r="AU156" s="37"/>
      <c r="AV156" s="37"/>
      <c r="AW156" s="37"/>
      <c r="AX156" s="37"/>
      <c r="AY156" s="37"/>
      <c r="AZ156" s="37"/>
    </row>
    <row r="157" spans="1:52" s="2" customFormat="1" x14ac:dyDescent="0.2">
      <c r="A157" s="104"/>
      <c r="B157" s="15"/>
      <c r="C157" s="113"/>
      <c r="E157" s="15"/>
      <c r="I157" s="105"/>
      <c r="K157" s="37"/>
      <c r="L157" s="37"/>
      <c r="M157" s="37"/>
      <c r="N157" s="37"/>
      <c r="O157" s="37"/>
      <c r="P157" s="37"/>
      <c r="Q157" s="37"/>
      <c r="R157" s="37"/>
      <c r="S157" s="37"/>
      <c r="T157" s="37"/>
      <c r="U157" s="37"/>
      <c r="V157" s="37"/>
      <c r="W157" s="37"/>
      <c r="X157" s="37"/>
      <c r="Y157" s="37"/>
      <c r="Z157" s="37"/>
      <c r="AA157" s="37"/>
      <c r="AB157" s="37"/>
      <c r="AC157" s="37"/>
      <c r="AD157" s="37"/>
      <c r="AE157" s="37"/>
      <c r="AF157" s="37"/>
      <c r="AG157" s="37"/>
      <c r="AH157" s="37"/>
      <c r="AI157" s="37"/>
      <c r="AJ157" s="37"/>
      <c r="AK157" s="37"/>
      <c r="AL157" s="37"/>
      <c r="AM157" s="37"/>
      <c r="AN157" s="37"/>
      <c r="AO157" s="37"/>
      <c r="AP157" s="37"/>
      <c r="AQ157" s="37"/>
      <c r="AR157" s="37"/>
      <c r="AS157" s="37"/>
      <c r="AT157" s="37"/>
      <c r="AU157" s="37"/>
      <c r="AV157" s="37"/>
      <c r="AW157" s="37"/>
      <c r="AX157" s="37"/>
      <c r="AY157" s="37"/>
      <c r="AZ157" s="37"/>
    </row>
    <row r="158" spans="1:52" s="2" customFormat="1" ht="12.75" x14ac:dyDescent="0.2">
      <c r="A158" s="276" t="s">
        <v>100</v>
      </c>
      <c r="B158" s="277"/>
      <c r="C158" s="114">
        <f>E120</f>
        <v>0</v>
      </c>
      <c r="D158" s="37"/>
      <c r="E158" s="111"/>
      <c r="F158" s="112"/>
      <c r="G158" s="112"/>
      <c r="H158" s="112"/>
      <c r="I158" s="117"/>
      <c r="K158" s="37"/>
      <c r="L158" s="37"/>
      <c r="M158" s="37"/>
      <c r="N158" s="37"/>
      <c r="O158" s="37"/>
      <c r="P158" s="37"/>
      <c r="Q158" s="37"/>
      <c r="R158" s="37"/>
      <c r="S158" s="37"/>
      <c r="T158" s="37"/>
      <c r="U158" s="37"/>
      <c r="V158" s="37"/>
      <c r="W158" s="37"/>
      <c r="X158" s="37"/>
      <c r="Y158" s="37"/>
      <c r="Z158" s="37"/>
      <c r="AA158" s="37"/>
      <c r="AB158" s="37"/>
      <c r="AC158" s="37"/>
      <c r="AD158" s="37"/>
      <c r="AE158" s="37"/>
      <c r="AF158" s="37"/>
      <c r="AG158" s="37"/>
      <c r="AH158" s="37"/>
      <c r="AI158" s="37"/>
      <c r="AJ158" s="37"/>
      <c r="AK158" s="37"/>
      <c r="AL158" s="37"/>
      <c r="AM158" s="37"/>
      <c r="AN158" s="37"/>
      <c r="AO158" s="37"/>
      <c r="AP158" s="37"/>
      <c r="AQ158" s="37"/>
      <c r="AR158" s="37"/>
      <c r="AS158" s="37"/>
      <c r="AT158" s="37"/>
      <c r="AU158" s="37"/>
      <c r="AV158" s="37"/>
      <c r="AW158" s="37"/>
      <c r="AX158" s="37"/>
      <c r="AY158" s="37"/>
      <c r="AZ158" s="37"/>
    </row>
    <row r="159" spans="1:52" s="2" customFormat="1" ht="12.75" x14ac:dyDescent="0.2">
      <c r="A159" s="278"/>
      <c r="B159" s="277"/>
      <c r="C159" s="115"/>
      <c r="D159" s="37"/>
      <c r="E159" s="112"/>
      <c r="F159" s="112"/>
      <c r="G159" s="112"/>
      <c r="H159" s="112"/>
      <c r="I159" s="117"/>
      <c r="K159" s="37"/>
      <c r="L159" s="37"/>
      <c r="M159" s="37"/>
      <c r="N159" s="37"/>
      <c r="O159" s="37"/>
      <c r="P159" s="37"/>
      <c r="Q159" s="37"/>
      <c r="R159" s="37"/>
      <c r="S159" s="37"/>
      <c r="T159" s="37"/>
      <c r="U159" s="37"/>
      <c r="V159" s="37"/>
      <c r="W159" s="37"/>
      <c r="X159" s="37"/>
      <c r="Y159" s="37"/>
      <c r="Z159" s="37"/>
      <c r="AA159" s="37"/>
      <c r="AB159" s="37"/>
      <c r="AC159" s="37"/>
      <c r="AD159" s="37"/>
      <c r="AE159" s="37"/>
      <c r="AF159" s="37"/>
      <c r="AG159" s="37"/>
      <c r="AH159" s="37"/>
      <c r="AI159" s="37"/>
      <c r="AJ159" s="37"/>
      <c r="AK159" s="37"/>
      <c r="AL159" s="37"/>
      <c r="AM159" s="37"/>
      <c r="AN159" s="37"/>
      <c r="AO159" s="37"/>
      <c r="AP159" s="37"/>
      <c r="AQ159" s="37"/>
      <c r="AR159" s="37"/>
      <c r="AS159" s="37"/>
      <c r="AT159" s="37"/>
      <c r="AU159" s="37"/>
      <c r="AV159" s="37"/>
      <c r="AW159" s="37"/>
      <c r="AX159" s="37"/>
      <c r="AY159" s="37"/>
      <c r="AZ159" s="37"/>
    </row>
    <row r="160" spans="1:52" s="2" customFormat="1" x14ac:dyDescent="0.2">
      <c r="A160" s="104"/>
      <c r="B160" s="15"/>
      <c r="C160" s="116"/>
      <c r="I160" s="105"/>
      <c r="K160" s="37"/>
      <c r="L160" s="37"/>
      <c r="M160" s="37"/>
      <c r="N160" s="37"/>
      <c r="O160" s="37"/>
      <c r="P160" s="37"/>
      <c r="Q160" s="37"/>
      <c r="R160" s="37"/>
      <c r="S160" s="37"/>
      <c r="T160" s="37"/>
      <c r="U160" s="37"/>
      <c r="V160" s="37"/>
      <c r="W160" s="37"/>
      <c r="X160" s="37"/>
      <c r="Y160" s="37"/>
      <c r="Z160" s="37"/>
      <c r="AA160" s="37"/>
      <c r="AB160" s="37"/>
      <c r="AC160" s="37"/>
      <c r="AD160" s="37"/>
      <c r="AE160" s="37"/>
      <c r="AF160" s="37"/>
      <c r="AG160" s="37"/>
      <c r="AH160" s="37"/>
      <c r="AI160" s="37"/>
      <c r="AJ160" s="37"/>
      <c r="AK160" s="37"/>
      <c r="AL160" s="37"/>
      <c r="AM160" s="37"/>
      <c r="AN160" s="37"/>
      <c r="AO160" s="37"/>
      <c r="AP160" s="37"/>
      <c r="AQ160" s="37"/>
      <c r="AR160" s="37"/>
      <c r="AS160" s="37"/>
      <c r="AT160" s="37"/>
      <c r="AU160" s="37"/>
      <c r="AV160" s="37"/>
      <c r="AW160" s="37"/>
      <c r="AX160" s="37"/>
      <c r="AY160" s="37"/>
      <c r="AZ160" s="37"/>
    </row>
    <row r="161" spans="1:57" s="2" customFormat="1" x14ac:dyDescent="0.2">
      <c r="A161" s="104" t="s">
        <v>77</v>
      </c>
      <c r="B161" s="15"/>
      <c r="C161" s="113">
        <f>SUM(C156+C158)</f>
        <v>0</v>
      </c>
      <c r="I161" s="105"/>
      <c r="K161" s="37"/>
      <c r="L161" s="37"/>
      <c r="M161" s="37"/>
      <c r="N161" s="37"/>
      <c r="O161" s="37"/>
      <c r="P161" s="37"/>
      <c r="Q161" s="37"/>
      <c r="R161" s="37"/>
      <c r="S161" s="37"/>
      <c r="T161" s="37"/>
      <c r="U161" s="37"/>
      <c r="V161" s="37"/>
      <c r="W161" s="37"/>
      <c r="X161" s="37"/>
      <c r="Y161" s="37"/>
      <c r="Z161" s="37"/>
      <c r="AA161" s="37"/>
      <c r="AB161" s="37"/>
      <c r="AC161" s="37"/>
      <c r="AD161" s="37"/>
      <c r="AE161" s="37"/>
      <c r="AF161" s="37"/>
      <c r="AG161" s="37"/>
      <c r="AH161" s="37"/>
      <c r="AI161" s="37"/>
      <c r="AJ161" s="37"/>
      <c r="AK161" s="37"/>
      <c r="AL161" s="37"/>
      <c r="AM161" s="37"/>
      <c r="AN161" s="37"/>
      <c r="AO161" s="37"/>
      <c r="AP161" s="37"/>
      <c r="AQ161" s="37"/>
      <c r="AR161" s="37"/>
      <c r="AS161" s="37"/>
      <c r="AT161" s="37"/>
      <c r="AU161" s="37"/>
      <c r="AV161" s="37"/>
      <c r="AW161" s="37"/>
      <c r="AX161" s="37"/>
      <c r="AY161" s="37"/>
      <c r="AZ161" s="37"/>
    </row>
    <row r="162" spans="1:57" s="2" customFormat="1" ht="12.75" thickBot="1" x14ac:dyDescent="0.25">
      <c r="A162" s="118"/>
      <c r="B162" s="119"/>
      <c r="C162" s="120"/>
      <c r="D162" s="120"/>
      <c r="E162" s="120"/>
      <c r="F162" s="120"/>
      <c r="G162" s="120"/>
      <c r="H162" s="120"/>
      <c r="I162" s="121"/>
      <c r="K162" s="37"/>
      <c r="L162" s="37"/>
      <c r="M162" s="37"/>
      <c r="N162" s="37"/>
      <c r="O162" s="37"/>
      <c r="P162" s="37"/>
      <c r="Q162" s="37"/>
      <c r="R162" s="37"/>
      <c r="S162" s="37"/>
      <c r="T162" s="37"/>
      <c r="U162" s="37"/>
      <c r="V162" s="37"/>
      <c r="W162" s="37"/>
      <c r="X162" s="37"/>
      <c r="Y162" s="37"/>
      <c r="Z162" s="37"/>
      <c r="AA162" s="37"/>
      <c r="AB162" s="37"/>
      <c r="AC162" s="37"/>
      <c r="AD162" s="37"/>
      <c r="AE162" s="37"/>
      <c r="AF162" s="37"/>
      <c r="AG162" s="37"/>
      <c r="AH162" s="37"/>
      <c r="AI162" s="37"/>
      <c r="AJ162" s="37"/>
      <c r="AK162" s="37"/>
      <c r="AL162" s="37"/>
      <c r="AM162" s="37"/>
      <c r="AN162" s="37"/>
      <c r="AO162" s="37"/>
      <c r="AP162" s="37"/>
      <c r="AQ162" s="37"/>
      <c r="AR162" s="37"/>
      <c r="AS162" s="37"/>
      <c r="AT162" s="37"/>
      <c r="AU162" s="37"/>
      <c r="AV162" s="37"/>
      <c r="AW162" s="37"/>
      <c r="AX162" s="37"/>
      <c r="AY162" s="37"/>
      <c r="AZ162" s="37"/>
    </row>
    <row r="163" spans="1:57" s="2" customFormat="1" x14ac:dyDescent="0.2">
      <c r="B163" s="15"/>
      <c r="J163" s="37"/>
      <c r="K163" s="37"/>
      <c r="L163" s="37"/>
      <c r="M163" s="37"/>
      <c r="N163" s="37"/>
      <c r="O163" s="31"/>
      <c r="P163" s="31"/>
      <c r="Q163" s="37"/>
      <c r="R163" s="37"/>
      <c r="S163" s="37"/>
      <c r="T163" s="37"/>
      <c r="U163" s="37"/>
      <c r="V163" s="37"/>
      <c r="W163" s="37"/>
      <c r="X163" s="37"/>
      <c r="Y163" s="37"/>
      <c r="Z163" s="37"/>
      <c r="AA163" s="37"/>
      <c r="AB163" s="37"/>
      <c r="AC163" s="37"/>
      <c r="AD163" s="37"/>
      <c r="AE163" s="37"/>
      <c r="AF163" s="37"/>
      <c r="AG163" s="37"/>
      <c r="AH163" s="37"/>
      <c r="AI163" s="37"/>
      <c r="AJ163" s="37"/>
      <c r="AK163" s="37"/>
      <c r="AL163" s="37"/>
      <c r="AM163" s="37"/>
      <c r="AN163" s="37"/>
      <c r="AO163" s="37"/>
      <c r="AP163" s="37"/>
      <c r="AQ163" s="37"/>
      <c r="AR163" s="37"/>
      <c r="AS163" s="37"/>
      <c r="AT163" s="37"/>
      <c r="AU163" s="37"/>
      <c r="AV163" s="37"/>
      <c r="AW163" s="37"/>
      <c r="AX163" s="37"/>
      <c r="AY163" s="37"/>
      <c r="AZ163" s="37"/>
    </row>
    <row r="164" spans="1:57" s="2" customFormat="1" x14ac:dyDescent="0.2">
      <c r="B164" s="15"/>
      <c r="K164" s="37"/>
      <c r="L164" s="37"/>
      <c r="M164" s="37"/>
      <c r="N164" s="37"/>
      <c r="O164" s="31"/>
      <c r="P164" s="31"/>
      <c r="Q164" s="31"/>
      <c r="R164" s="37"/>
      <c r="S164" s="37"/>
      <c r="T164" s="37"/>
      <c r="U164" s="37"/>
      <c r="V164" s="37"/>
      <c r="W164" s="37"/>
      <c r="X164" s="37"/>
      <c r="Y164" s="37"/>
      <c r="Z164" s="37"/>
      <c r="AA164" s="37"/>
      <c r="AB164" s="37"/>
      <c r="AC164" s="37"/>
      <c r="AD164" s="37"/>
      <c r="AE164" s="37"/>
      <c r="AF164" s="37"/>
      <c r="AG164" s="37"/>
      <c r="AH164" s="37"/>
      <c r="AI164" s="37"/>
      <c r="AJ164" s="37"/>
      <c r="AK164" s="37"/>
      <c r="AL164" s="37"/>
      <c r="AM164" s="37"/>
      <c r="AN164" s="37"/>
      <c r="AO164" s="37"/>
      <c r="AP164" s="37"/>
      <c r="AQ164" s="37"/>
      <c r="AR164" s="37"/>
      <c r="AS164" s="37"/>
      <c r="AT164" s="37"/>
      <c r="AU164" s="37"/>
      <c r="AV164" s="37"/>
      <c r="AW164" s="37"/>
      <c r="AX164" s="37"/>
      <c r="AY164" s="37"/>
      <c r="AZ164" s="37"/>
      <c r="BA164" s="37"/>
      <c r="BB164" s="37"/>
      <c r="BC164" s="37"/>
      <c r="BD164" s="37"/>
      <c r="BE164" s="37"/>
    </row>
  </sheetData>
  <sheetProtection password="CF2B" sheet="1"/>
  <mergeCells count="9">
    <mergeCell ref="L18:L20"/>
    <mergeCell ref="L22:L24"/>
    <mergeCell ref="E19:E22"/>
    <mergeCell ref="A148:I150"/>
    <mergeCell ref="A158:B159"/>
    <mergeCell ref="A155:I155"/>
    <mergeCell ref="A145:I145"/>
    <mergeCell ref="E82:E85"/>
    <mergeCell ref="A152:I153"/>
  </mergeCells>
  <phoneticPr fontId="19" type="noConversion"/>
  <conditionalFormatting sqref="E19 E23:E120 B147:I151 A147:A152 A154:I162">
    <cfRule type="expression" dxfId="26" priority="2">
      <formula>$B$9&lt;&gt;"YES"</formula>
    </cfRule>
  </conditionalFormatting>
  <dataValidations count="3">
    <dataValidation type="list" allowBlank="1" showInputMessage="1" showErrorMessage="1" sqref="B11">
      <formula1>Formats</formula1>
    </dataValidation>
    <dataValidation type="list" allowBlank="1" showInputMessage="1" showErrorMessage="1" sqref="B13">
      <formula1>Seasons</formula1>
    </dataValidation>
    <dataValidation type="list" allowBlank="1" showInputMessage="1" showErrorMessage="1" sqref="B9:B10 B12">
      <formula1>YN</formula1>
    </dataValidation>
  </dataValidations>
  <printOptions gridLines="1"/>
  <pageMargins left="0.51181102362204722" right="0.27559055118110237" top="0.31496062992125984" bottom="0.55118110236220474" header="0.19685039370078741" footer="0.31496062992125984"/>
  <pageSetup paperSize="9" scale="82" fitToHeight="2" orientation="portrait" r:id="rId1"/>
  <headerFooter alignWithMargins="0">
    <oddFooter>&amp;C
&amp;"Arial,Italic"Provisional QAPE Spreadsheet (20%) - Version 4 - October 2014</oddFooter>
  </headerFooter>
  <rowBreaks count="1" manualBreakCount="1">
    <brk id="8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46"/>
  <sheetViews>
    <sheetView workbookViewId="0"/>
  </sheetViews>
  <sheetFormatPr defaultRowHeight="12.75" x14ac:dyDescent="0.2"/>
  <cols>
    <col min="1" max="1" width="33.7109375" customWidth="1"/>
    <col min="2" max="2" width="4.28515625" customWidth="1"/>
    <col min="3" max="11" width="13" customWidth="1"/>
    <col min="12" max="12" width="15.42578125" customWidth="1"/>
  </cols>
  <sheetData>
    <row r="1" spans="1:57" s="2" customFormat="1" ht="12" x14ac:dyDescent="0.2">
      <c r="A1" s="188" t="s">
        <v>152</v>
      </c>
      <c r="B1" s="189"/>
      <c r="C1" s="190"/>
      <c r="D1" s="191"/>
      <c r="E1" s="189"/>
      <c r="F1" s="189"/>
      <c r="G1" s="192"/>
      <c r="H1" s="192"/>
      <c r="I1" s="192"/>
      <c r="J1" s="192"/>
      <c r="K1" s="193"/>
      <c r="L1" s="37"/>
      <c r="M1" s="37"/>
      <c r="N1" s="31"/>
      <c r="O1" s="31"/>
      <c r="P1" s="31"/>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row>
    <row r="2" spans="1:57" s="2" customFormat="1" ht="12" x14ac:dyDescent="0.2">
      <c r="A2" s="194"/>
      <c r="B2" s="85"/>
      <c r="C2" s="195"/>
      <c r="D2" s="196"/>
      <c r="E2" s="197"/>
      <c r="F2" s="196"/>
      <c r="G2" s="196"/>
      <c r="H2" s="196"/>
      <c r="I2" s="196"/>
      <c r="J2" s="196"/>
      <c r="K2" s="196"/>
      <c r="M2" s="37"/>
      <c r="N2" s="37"/>
      <c r="O2" s="31"/>
      <c r="P2" s="31"/>
      <c r="Q2" s="31"/>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row>
    <row r="3" spans="1:57" s="2" customFormat="1" ht="12" x14ac:dyDescent="0.2">
      <c r="A3" s="198" t="s">
        <v>150</v>
      </c>
      <c r="B3" s="199"/>
      <c r="C3" s="200"/>
      <c r="D3" s="236" t="str">
        <f>IF('(a) Provisional QAPE 20%'!B7="","",'(a) Provisional QAPE 20%'!B7)</f>
        <v/>
      </c>
      <c r="E3" s="201"/>
      <c r="F3" s="199"/>
      <c r="G3" s="199"/>
      <c r="H3" s="199"/>
      <c r="I3" s="199"/>
      <c r="J3" s="199"/>
      <c r="K3" s="199"/>
      <c r="M3" s="37"/>
      <c r="N3" s="37"/>
      <c r="O3" s="31"/>
      <c r="P3" s="31"/>
      <c r="Q3" s="31"/>
      <c r="R3" s="37"/>
      <c r="S3" s="37"/>
      <c r="T3" s="37"/>
      <c r="U3" s="37"/>
      <c r="V3" s="37"/>
      <c r="W3" s="37"/>
      <c r="X3" s="37"/>
      <c r="Y3" s="37"/>
      <c r="Z3" s="37"/>
      <c r="AA3" s="37"/>
      <c r="AB3" s="37"/>
      <c r="AC3" s="37"/>
      <c r="AD3" s="37"/>
      <c r="AE3" s="37"/>
      <c r="AF3" s="37"/>
      <c r="AG3" s="37"/>
      <c r="AH3" s="37"/>
      <c r="AI3" s="37"/>
      <c r="AJ3" s="37"/>
      <c r="AK3" s="37"/>
      <c r="AL3" s="37"/>
      <c r="AM3" s="37"/>
      <c r="AN3" s="37"/>
      <c r="AO3" s="37"/>
      <c r="AP3" s="37"/>
      <c r="AQ3" s="37"/>
      <c r="AR3" s="37"/>
      <c r="AS3" s="37"/>
      <c r="AT3" s="37"/>
      <c r="AU3" s="37"/>
      <c r="AV3" s="37"/>
      <c r="AW3" s="37"/>
      <c r="AX3" s="37"/>
      <c r="AY3" s="37"/>
      <c r="AZ3" s="37"/>
      <c r="BA3" s="37"/>
      <c r="BB3" s="37"/>
      <c r="BC3" s="37"/>
      <c r="BD3" s="37"/>
      <c r="BE3" s="37"/>
    </row>
    <row r="4" spans="1:57" s="2" customFormat="1" ht="12" x14ac:dyDescent="0.2">
      <c r="A4" s="198"/>
      <c r="B4" s="199"/>
      <c r="C4" s="200"/>
      <c r="D4" s="72"/>
      <c r="E4" s="201"/>
      <c r="F4" s="199"/>
      <c r="G4" s="199"/>
      <c r="H4" s="199"/>
      <c r="I4" s="199"/>
      <c r="J4" s="199"/>
      <c r="K4" s="199"/>
      <c r="M4" s="37"/>
      <c r="N4" s="37"/>
      <c r="O4" s="31"/>
      <c r="P4" s="31"/>
      <c r="Q4" s="31"/>
      <c r="R4" s="37"/>
      <c r="S4" s="37"/>
      <c r="T4" s="37"/>
      <c r="U4" s="37"/>
      <c r="V4" s="37"/>
      <c r="W4" s="37"/>
      <c r="X4" s="37"/>
      <c r="Y4" s="37"/>
      <c r="Z4" s="37"/>
      <c r="AA4" s="37"/>
      <c r="AB4" s="37"/>
      <c r="AC4" s="37"/>
      <c r="AD4" s="37"/>
      <c r="AE4" s="37"/>
      <c r="AF4" s="37"/>
      <c r="AG4" s="37"/>
      <c r="AH4" s="37"/>
      <c r="AI4" s="37"/>
      <c r="AJ4" s="37"/>
      <c r="AK4" s="37"/>
      <c r="AL4" s="37"/>
      <c r="AM4" s="37"/>
      <c r="AN4" s="37"/>
      <c r="AO4" s="37"/>
      <c r="AP4" s="37"/>
      <c r="AQ4" s="37"/>
      <c r="AR4" s="37"/>
      <c r="AS4" s="37"/>
      <c r="AT4" s="37"/>
      <c r="AU4" s="37"/>
      <c r="AV4" s="37"/>
      <c r="AW4" s="37"/>
      <c r="AX4" s="37"/>
      <c r="AY4" s="37"/>
      <c r="AZ4" s="37"/>
      <c r="BA4" s="37"/>
      <c r="BB4" s="37"/>
      <c r="BC4" s="37"/>
      <c r="BD4" s="37"/>
      <c r="BE4" s="37"/>
    </row>
    <row r="5" spans="1:57" s="2" customFormat="1" ht="12" x14ac:dyDescent="0.2">
      <c r="A5" s="198" t="s">
        <v>151</v>
      </c>
      <c r="B5" s="199"/>
      <c r="C5" s="200"/>
      <c r="D5" s="259">
        <f>'(a) Provisional QAPE 20%'!B13</f>
        <v>0</v>
      </c>
      <c r="E5" s="203" t="s">
        <v>172</v>
      </c>
      <c r="F5" s="199"/>
      <c r="G5" s="199"/>
      <c r="H5" s="199"/>
      <c r="I5" s="199"/>
      <c r="J5" s="199"/>
      <c r="K5" s="199"/>
      <c r="M5" s="37"/>
      <c r="N5" s="37"/>
      <c r="O5" s="31"/>
      <c r="P5" s="31"/>
      <c r="Q5" s="31"/>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c r="BA5" s="37"/>
      <c r="BB5" s="37"/>
      <c r="BC5" s="37"/>
      <c r="BD5" s="37"/>
      <c r="BE5" s="37"/>
    </row>
    <row r="6" spans="1:57" s="2" customFormat="1" ht="12" x14ac:dyDescent="0.2">
      <c r="A6" s="198"/>
      <c r="B6" s="201"/>
      <c r="C6" s="72"/>
      <c r="D6" s="200"/>
      <c r="E6" s="201"/>
      <c r="F6" s="199"/>
      <c r="G6" s="199"/>
      <c r="H6" s="199"/>
      <c r="I6" s="199"/>
      <c r="J6" s="199"/>
      <c r="K6" s="199"/>
      <c r="M6" s="37"/>
      <c r="N6" s="37"/>
      <c r="O6" s="31"/>
      <c r="P6" s="31"/>
      <c r="Q6" s="31"/>
      <c r="R6" s="37"/>
      <c r="S6" s="37"/>
      <c r="T6" s="37"/>
      <c r="U6" s="37"/>
      <c r="V6" s="37"/>
      <c r="W6" s="37"/>
      <c r="X6" s="37"/>
      <c r="Y6" s="37"/>
      <c r="Z6" s="37"/>
      <c r="AA6" s="37"/>
      <c r="AB6" s="37"/>
      <c r="AC6" s="37"/>
      <c r="AD6" s="37"/>
      <c r="AE6" s="37"/>
      <c r="AF6" s="37"/>
      <c r="AG6" s="37"/>
      <c r="AH6" s="37"/>
      <c r="AI6" s="37"/>
      <c r="AJ6" s="37"/>
      <c r="AK6" s="37"/>
      <c r="AL6" s="37"/>
      <c r="AM6" s="37"/>
      <c r="AN6" s="37"/>
      <c r="AO6" s="37"/>
      <c r="AP6" s="37"/>
      <c r="AQ6" s="37"/>
      <c r="AR6" s="37"/>
      <c r="AS6" s="37"/>
      <c r="AT6" s="37"/>
      <c r="AU6" s="37"/>
      <c r="AV6" s="37"/>
      <c r="AW6" s="37"/>
      <c r="AX6" s="37"/>
      <c r="AY6" s="37"/>
      <c r="AZ6" s="37"/>
      <c r="BA6" s="37"/>
      <c r="BB6" s="37"/>
      <c r="BC6" s="37"/>
      <c r="BD6" s="37"/>
      <c r="BE6" s="37"/>
    </row>
    <row r="7" spans="1:57" s="2" customFormat="1" x14ac:dyDescent="0.2">
      <c r="A7" s="198" t="s">
        <v>153</v>
      </c>
      <c r="B7" s="201"/>
      <c r="C7" s="72"/>
      <c r="D7" s="202"/>
      <c r="E7" s="203" t="str">
        <f>IF(D7="","Select 'YES/NO' from list in D7",IF(D7="NO",IF(D5&gt;1,"If this application pertains to Season 2 or more, there must have been previous seasons. Please enter 'YES' in cell D7","Please list information on this Season"),IF(D5=1,"You have indicated this is Season 1 AND there are previous seasons. This cannot be the case","Please list information on this season ")))</f>
        <v>Select 'YES/NO' from list in D7</v>
      </c>
      <c r="F7" s="204"/>
      <c r="G7" s="204"/>
      <c r="H7" s="205"/>
      <c r="I7" s="205"/>
      <c r="J7" s="205"/>
      <c r="K7" s="205"/>
      <c r="L7" s="37"/>
      <c r="M7" s="37"/>
      <c r="N7" s="37"/>
      <c r="O7" s="31"/>
      <c r="P7" s="31"/>
      <c r="Q7" s="31"/>
      <c r="R7" s="37"/>
      <c r="S7" s="37"/>
      <c r="T7" s="37"/>
      <c r="U7" s="37"/>
      <c r="V7" s="37"/>
      <c r="W7" s="37"/>
      <c r="X7" s="37"/>
      <c r="Y7" s="37"/>
      <c r="Z7" s="37"/>
      <c r="AA7" s="37"/>
      <c r="AB7" s="37"/>
      <c r="AC7" s="37"/>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row>
    <row r="8" spans="1:57" s="2" customFormat="1" x14ac:dyDescent="0.2">
      <c r="A8" s="198"/>
      <c r="B8" s="201"/>
      <c r="C8" s="72"/>
      <c r="D8" s="206"/>
      <c r="E8" s="199"/>
      <c r="F8" s="207"/>
      <c r="G8" s="207"/>
      <c r="H8" s="208"/>
      <c r="I8" s="208"/>
      <c r="J8" s="208"/>
      <c r="K8" s="208"/>
      <c r="L8" s="37"/>
      <c r="M8" s="37"/>
      <c r="N8" s="37"/>
      <c r="O8" s="31"/>
      <c r="P8" s="31"/>
      <c r="Q8" s="31"/>
      <c r="R8" s="37"/>
      <c r="S8" s="37"/>
      <c r="T8" s="37"/>
      <c r="U8" s="37"/>
      <c r="V8" s="37"/>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row>
    <row r="9" spans="1:57" s="2" customFormat="1" ht="12" x14ac:dyDescent="0.2">
      <c r="A9" s="198"/>
      <c r="B9" s="201"/>
      <c r="C9" s="203" t="str">
        <f>IF($D$7="","","Fill in all boxes in the table below highlighted in green")</f>
        <v/>
      </c>
      <c r="D9" s="267"/>
      <c r="E9" s="201"/>
      <c r="F9" s="199"/>
      <c r="G9" s="199"/>
      <c r="H9" s="199"/>
      <c r="I9" s="199"/>
      <c r="J9" s="199"/>
      <c r="K9" s="199"/>
      <c r="N9" s="37"/>
      <c r="O9" s="31"/>
      <c r="P9" s="31"/>
      <c r="Q9" s="31"/>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c r="BA9" s="37"/>
      <c r="BB9" s="37"/>
      <c r="BC9" s="37"/>
      <c r="BD9" s="37"/>
      <c r="BE9" s="37"/>
    </row>
    <row r="10" spans="1:57" s="2" customFormat="1" x14ac:dyDescent="0.2">
      <c r="A10" s="198"/>
      <c r="B10" s="201"/>
      <c r="C10" s="72"/>
      <c r="D10" s="206" t="str">
        <f>IF(D7=1,IF(D9="YES","You have indicated this is season 1 AND there are previous seasons. This cannot be the case",""),"")</f>
        <v/>
      </c>
      <c r="E10" s="199"/>
      <c r="F10" s="207"/>
      <c r="G10" s="207"/>
      <c r="H10" s="208"/>
      <c r="I10" s="208"/>
      <c r="J10" s="208"/>
      <c r="K10" s="208"/>
      <c r="N10" s="37"/>
      <c r="O10" s="31"/>
      <c r="P10" s="31"/>
      <c r="Q10" s="31"/>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c r="BA10" s="37"/>
      <c r="BB10" s="37"/>
      <c r="BC10" s="37"/>
      <c r="BD10" s="37"/>
      <c r="BE10" s="37"/>
    </row>
    <row r="11" spans="1:57" s="2" customFormat="1" ht="12" x14ac:dyDescent="0.2">
      <c r="A11" s="188" t="s">
        <v>149</v>
      </c>
      <c r="B11" s="188"/>
      <c r="C11" s="188" t="s">
        <v>148</v>
      </c>
      <c r="D11" s="209" t="str">
        <f>IF($D$5&gt;1,"Season 2","")</f>
        <v/>
      </c>
      <c r="E11" s="209" t="str">
        <f>IF($D$5&gt;2,"Season 3","")</f>
        <v/>
      </c>
      <c r="F11" s="210" t="str">
        <f>IF($D$5&gt;3,"Season 4","")</f>
        <v/>
      </c>
      <c r="G11" s="210" t="str">
        <f>IF($D$5&gt;4,"Season 5","")</f>
        <v/>
      </c>
      <c r="H11" s="210" t="str">
        <f>IF($D$5&gt;5,"Season 6","")</f>
        <v/>
      </c>
      <c r="I11" s="210" t="str">
        <f>IF($D$5&gt;6,"Season 7","")</f>
        <v/>
      </c>
      <c r="J11" s="210" t="str">
        <f>IF($D$5&gt;7,"Season 8","")</f>
        <v/>
      </c>
      <c r="K11" s="210" t="str">
        <f>IF($D$5&gt;8,"Season 9","")</f>
        <v/>
      </c>
      <c r="L11" s="4"/>
      <c r="M11" s="37"/>
      <c r="N11" s="37"/>
      <c r="O11" s="31"/>
      <c r="P11" s="31"/>
      <c r="Q11" s="31"/>
      <c r="R11" s="37"/>
      <c r="S11" s="37"/>
      <c r="T11" s="37"/>
      <c r="U11" s="37"/>
      <c r="V11" s="37"/>
      <c r="W11" s="37"/>
      <c r="X11" s="37"/>
      <c r="Y11" s="37"/>
      <c r="Z11" s="37"/>
      <c r="AA11" s="37"/>
      <c r="AB11" s="37"/>
      <c r="AC11" s="37"/>
      <c r="AD11" s="37"/>
      <c r="AE11" s="37"/>
      <c r="AF11" s="37"/>
      <c r="AG11" s="37"/>
      <c r="AH11" s="37"/>
      <c r="AI11" s="37"/>
      <c r="AJ11" s="37"/>
      <c r="AK11" s="37"/>
      <c r="AL11" s="37"/>
      <c r="AM11" s="37"/>
      <c r="AN11" s="37"/>
      <c r="AO11" s="37"/>
      <c r="AP11" s="37"/>
      <c r="AQ11" s="37"/>
      <c r="AR11" s="37"/>
      <c r="AS11" s="37"/>
      <c r="AT11" s="37"/>
      <c r="AU11" s="37"/>
      <c r="AV11" s="37"/>
      <c r="AW11" s="37"/>
      <c r="AX11" s="37"/>
      <c r="AY11" s="37"/>
      <c r="AZ11" s="37"/>
      <c r="BA11" s="37"/>
      <c r="BB11" s="37"/>
      <c r="BC11" s="37"/>
      <c r="BD11" s="37"/>
      <c r="BE11" s="37"/>
    </row>
    <row r="12" spans="1:57" s="2" customFormat="1" ht="12" x14ac:dyDescent="0.2">
      <c r="A12" s="198"/>
      <c r="B12" s="201"/>
      <c r="C12" s="255">
        <v>1</v>
      </c>
      <c r="D12" s="256">
        <v>2</v>
      </c>
      <c r="E12" s="256">
        <v>3</v>
      </c>
      <c r="F12" s="257">
        <v>4</v>
      </c>
      <c r="G12" s="258">
        <v>5</v>
      </c>
      <c r="H12" s="258">
        <v>6</v>
      </c>
      <c r="I12" s="258">
        <v>7</v>
      </c>
      <c r="J12" s="258">
        <v>8</v>
      </c>
      <c r="K12" s="258">
        <v>9</v>
      </c>
      <c r="M12" s="37"/>
      <c r="N12" s="37"/>
      <c r="O12" s="31"/>
      <c r="P12" s="31"/>
      <c r="Q12" s="31"/>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c r="AX12" s="37"/>
      <c r="AY12" s="37"/>
      <c r="AZ12" s="37"/>
      <c r="BA12" s="37"/>
      <c r="BB12" s="37"/>
      <c r="BC12" s="37"/>
      <c r="BD12" s="37"/>
      <c r="BE12" s="37"/>
    </row>
    <row r="13" spans="1:57" s="2" customFormat="1" ht="12" x14ac:dyDescent="0.2">
      <c r="A13" s="198" t="s">
        <v>140</v>
      </c>
      <c r="B13" s="201"/>
      <c r="C13" s="213"/>
      <c r="D13" s="214"/>
      <c r="E13" s="214"/>
      <c r="F13" s="214"/>
      <c r="G13" s="214"/>
      <c r="H13" s="214"/>
      <c r="I13" s="214"/>
      <c r="J13" s="214"/>
      <c r="K13" s="214"/>
      <c r="M13" s="37"/>
      <c r="N13" s="37"/>
      <c r="O13" s="31"/>
      <c r="P13" s="31"/>
      <c r="Q13" s="31"/>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c r="AS13" s="37"/>
      <c r="AT13" s="37"/>
      <c r="AU13" s="37"/>
      <c r="AV13" s="37"/>
      <c r="AW13" s="37"/>
      <c r="AX13" s="37"/>
      <c r="AY13" s="37"/>
      <c r="AZ13" s="37"/>
      <c r="BA13" s="37"/>
      <c r="BB13" s="37"/>
      <c r="BC13" s="37"/>
      <c r="BD13" s="37"/>
      <c r="BE13" s="37"/>
    </row>
    <row r="14" spans="1:57" s="2" customFormat="1" ht="12" x14ac:dyDescent="0.2">
      <c r="A14" s="198"/>
      <c r="B14" s="201"/>
      <c r="C14" s="213"/>
      <c r="D14" s="214"/>
      <c r="E14" s="214"/>
      <c r="F14" s="214"/>
      <c r="G14" s="214"/>
      <c r="H14" s="214"/>
      <c r="I14" s="214"/>
      <c r="J14" s="214"/>
      <c r="K14" s="214"/>
      <c r="M14" s="37"/>
      <c r="N14" s="37"/>
      <c r="O14" s="31"/>
      <c r="P14" s="31"/>
      <c r="Q14" s="31"/>
      <c r="R14" s="37"/>
      <c r="S14" s="37"/>
      <c r="T14" s="37"/>
      <c r="U14" s="37"/>
      <c r="V14" s="37"/>
      <c r="W14" s="37"/>
      <c r="X14" s="37"/>
      <c r="Y14" s="37"/>
      <c r="Z14" s="37"/>
      <c r="AA14" s="37"/>
      <c r="AB14" s="37"/>
      <c r="AC14" s="37"/>
      <c r="AD14" s="37"/>
      <c r="AE14" s="37"/>
      <c r="AF14" s="37"/>
      <c r="AG14" s="37"/>
      <c r="AH14" s="37"/>
      <c r="AI14" s="37"/>
      <c r="AJ14" s="37"/>
      <c r="AK14" s="37"/>
      <c r="AL14" s="37"/>
      <c r="AM14" s="37"/>
      <c r="AN14" s="37"/>
      <c r="AO14" s="37"/>
      <c r="AP14" s="37"/>
      <c r="AQ14" s="37"/>
      <c r="AR14" s="37"/>
      <c r="AS14" s="37"/>
      <c r="AT14" s="37"/>
      <c r="AU14" s="37"/>
      <c r="AV14" s="37"/>
      <c r="AW14" s="37"/>
      <c r="AX14" s="37"/>
      <c r="AY14" s="37"/>
      <c r="AZ14" s="37"/>
      <c r="BA14" s="37"/>
      <c r="BB14" s="37"/>
      <c r="BC14" s="37"/>
      <c r="BD14" s="37"/>
      <c r="BE14" s="37"/>
    </row>
    <row r="15" spans="1:57" s="2" customFormat="1" ht="12" x14ac:dyDescent="0.2">
      <c r="A15" s="198" t="s">
        <v>142</v>
      </c>
      <c r="B15" s="201"/>
      <c r="C15" s="213"/>
      <c r="D15" s="214"/>
      <c r="E15" s="214"/>
      <c r="F15" s="214"/>
      <c r="G15" s="214"/>
      <c r="H15" s="214"/>
      <c r="I15" s="214"/>
      <c r="J15" s="214"/>
      <c r="K15" s="214"/>
      <c r="M15" s="37"/>
      <c r="N15" s="37"/>
      <c r="O15" s="31"/>
      <c r="P15" s="31"/>
      <c r="Q15" s="31"/>
      <c r="R15" s="37"/>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c r="AU15" s="37"/>
      <c r="AV15" s="37"/>
      <c r="AW15" s="37"/>
      <c r="AX15" s="37"/>
      <c r="AY15" s="37"/>
      <c r="AZ15" s="37"/>
      <c r="BA15" s="37"/>
      <c r="BB15" s="37"/>
      <c r="BC15" s="37"/>
      <c r="BD15" s="37"/>
      <c r="BE15" s="37"/>
    </row>
    <row r="16" spans="1:57" s="2" customFormat="1" ht="12" x14ac:dyDescent="0.2">
      <c r="A16" s="198" t="s">
        <v>145</v>
      </c>
      <c r="B16" s="201"/>
      <c r="C16" s="213"/>
      <c r="D16" s="214"/>
      <c r="E16" s="214"/>
      <c r="F16" s="214"/>
      <c r="G16" s="214"/>
      <c r="H16" s="214"/>
      <c r="I16" s="214"/>
      <c r="J16" s="214"/>
      <c r="K16" s="214"/>
      <c r="M16" s="37"/>
      <c r="N16" s="37"/>
      <c r="O16" s="31"/>
      <c r="P16" s="31"/>
      <c r="Q16" s="31"/>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c r="AS16" s="37"/>
      <c r="AT16" s="37"/>
      <c r="AU16" s="37"/>
      <c r="AV16" s="37"/>
      <c r="AW16" s="37"/>
      <c r="AX16" s="37"/>
      <c r="AY16" s="37"/>
      <c r="AZ16" s="37"/>
      <c r="BA16" s="37"/>
      <c r="BB16" s="37"/>
      <c r="BC16" s="37"/>
      <c r="BD16" s="37"/>
      <c r="BE16" s="37"/>
    </row>
    <row r="17" spans="1:57" s="2" customFormat="1" ht="12" x14ac:dyDescent="0.2">
      <c r="A17" s="198"/>
      <c r="B17" s="201"/>
      <c r="C17" s="211"/>
      <c r="D17" s="212"/>
      <c r="E17" s="212"/>
      <c r="F17" s="213"/>
      <c r="G17" s="214"/>
      <c r="H17" s="214"/>
      <c r="I17" s="214"/>
      <c r="J17" s="214"/>
      <c r="K17" s="214"/>
      <c r="M17" s="37"/>
      <c r="N17" s="37"/>
      <c r="O17" s="31"/>
      <c r="P17" s="31"/>
      <c r="Q17" s="31"/>
      <c r="R17" s="37"/>
      <c r="S17" s="37"/>
      <c r="T17" s="37"/>
      <c r="U17" s="37"/>
      <c r="V17" s="37"/>
      <c r="W17" s="37"/>
      <c r="X17" s="37"/>
      <c r="Y17" s="37"/>
      <c r="Z17" s="37"/>
      <c r="AA17" s="37"/>
      <c r="AB17" s="37"/>
      <c r="AC17" s="37"/>
      <c r="AD17" s="37"/>
      <c r="AE17" s="37"/>
      <c r="AF17" s="37"/>
      <c r="AG17" s="37"/>
      <c r="AH17" s="37"/>
      <c r="AI17" s="37"/>
      <c r="AJ17" s="37"/>
      <c r="AK17" s="37"/>
      <c r="AL17" s="37"/>
      <c r="AM17" s="37"/>
      <c r="AN17" s="37"/>
      <c r="AO17" s="37"/>
      <c r="AP17" s="37"/>
      <c r="AQ17" s="37"/>
      <c r="AR17" s="37"/>
      <c r="AS17" s="37"/>
      <c r="AT17" s="37"/>
      <c r="AU17" s="37"/>
      <c r="AV17" s="37"/>
      <c r="AW17" s="37"/>
      <c r="AX17" s="37"/>
      <c r="AY17" s="37"/>
      <c r="AZ17" s="37"/>
      <c r="BA17" s="37"/>
      <c r="BB17" s="37"/>
      <c r="BC17" s="37"/>
      <c r="BD17" s="37"/>
      <c r="BE17" s="37"/>
    </row>
    <row r="18" spans="1:57" s="2" customFormat="1" ht="12" x14ac:dyDescent="0.2">
      <c r="A18" s="198" t="s">
        <v>141</v>
      </c>
      <c r="B18" s="200"/>
      <c r="C18" s="215"/>
      <c r="D18" s="211"/>
      <c r="E18" s="212"/>
      <c r="F18" s="213"/>
      <c r="G18" s="214"/>
      <c r="H18" s="214"/>
      <c r="I18" s="214"/>
      <c r="J18" s="214"/>
      <c r="K18" s="214"/>
      <c r="M18" s="37"/>
      <c r="N18" s="37"/>
      <c r="O18" s="31"/>
      <c r="P18" s="31"/>
      <c r="Q18" s="31"/>
      <c r="R18" s="37"/>
      <c r="S18" s="37"/>
      <c r="T18" s="37"/>
      <c r="U18" s="37"/>
      <c r="V18" s="37"/>
      <c r="W18" s="37"/>
      <c r="X18" s="37"/>
      <c r="Y18" s="37"/>
      <c r="Z18" s="37"/>
      <c r="AA18" s="37"/>
      <c r="AB18" s="37"/>
      <c r="AC18" s="37"/>
      <c r="AD18" s="37"/>
      <c r="AE18" s="37"/>
      <c r="AF18" s="37"/>
      <c r="AG18" s="37"/>
      <c r="AH18" s="37"/>
      <c r="AI18" s="37"/>
      <c r="AJ18" s="37"/>
      <c r="AK18" s="37"/>
      <c r="AL18" s="37"/>
      <c r="AM18" s="37"/>
      <c r="AN18" s="37"/>
      <c r="AO18" s="37"/>
      <c r="AP18" s="37"/>
      <c r="AQ18" s="37"/>
      <c r="AR18" s="37"/>
      <c r="AS18" s="37"/>
      <c r="AT18" s="37"/>
      <c r="AU18" s="37"/>
      <c r="AV18" s="37"/>
      <c r="AW18" s="37"/>
      <c r="AX18" s="37"/>
      <c r="AY18" s="37"/>
      <c r="AZ18" s="37"/>
      <c r="BA18" s="37"/>
      <c r="BB18" s="37"/>
      <c r="BC18" s="37"/>
      <c r="BD18" s="37"/>
      <c r="BE18" s="37"/>
    </row>
    <row r="19" spans="1:57" s="2" customFormat="1" ht="12" x14ac:dyDescent="0.2">
      <c r="A19" s="198"/>
      <c r="B19" s="216" t="s">
        <v>162</v>
      </c>
      <c r="C19" s="237">
        <v>1</v>
      </c>
      <c r="D19" s="237" t="str">
        <f>IF(D$11="","",(C$20+1))</f>
        <v/>
      </c>
      <c r="E19" s="237" t="str">
        <f t="shared" ref="E19:K19" si="0">IF(E$11="","",(D$20+1))</f>
        <v/>
      </c>
      <c r="F19" s="237" t="str">
        <f t="shared" si="0"/>
        <v/>
      </c>
      <c r="G19" s="237" t="str">
        <f t="shared" si="0"/>
        <v/>
      </c>
      <c r="H19" s="237" t="str">
        <f t="shared" si="0"/>
        <v/>
      </c>
      <c r="I19" s="237" t="str">
        <f t="shared" si="0"/>
        <v/>
      </c>
      <c r="J19" s="237" t="str">
        <f t="shared" si="0"/>
        <v/>
      </c>
      <c r="K19" s="237" t="str">
        <f t="shared" si="0"/>
        <v/>
      </c>
      <c r="M19" s="37"/>
      <c r="N19" s="37"/>
      <c r="O19" s="31"/>
      <c r="P19" s="31"/>
      <c r="Q19" s="31"/>
      <c r="R19" s="37"/>
      <c r="S19" s="37"/>
      <c r="T19" s="37"/>
      <c r="U19" s="37"/>
      <c r="V19" s="37"/>
      <c r="W19" s="37"/>
      <c r="X19" s="37"/>
      <c r="Y19" s="37"/>
      <c r="Z19" s="37"/>
      <c r="AA19" s="37"/>
      <c r="AB19" s="37"/>
      <c r="AC19" s="37"/>
      <c r="AD19" s="37"/>
      <c r="AE19" s="37"/>
      <c r="AF19" s="37"/>
      <c r="AG19" s="37"/>
      <c r="AH19" s="37"/>
      <c r="AI19" s="37"/>
      <c r="AJ19" s="37"/>
      <c r="AK19" s="37"/>
      <c r="AL19" s="37"/>
      <c r="AM19" s="37"/>
      <c r="AN19" s="37"/>
      <c r="AO19" s="37"/>
      <c r="AP19" s="37"/>
      <c r="AQ19" s="37"/>
      <c r="AR19" s="37"/>
      <c r="AS19" s="37"/>
      <c r="AT19" s="37"/>
      <c r="AU19" s="37"/>
      <c r="AV19" s="37"/>
      <c r="AW19" s="37"/>
      <c r="AX19" s="37"/>
      <c r="AY19" s="37"/>
      <c r="AZ19" s="37"/>
      <c r="BA19" s="37"/>
      <c r="BB19" s="37"/>
      <c r="BC19" s="37"/>
      <c r="BD19" s="37"/>
      <c r="BE19" s="37"/>
    </row>
    <row r="20" spans="1:57" s="2" customFormat="1" ht="12" x14ac:dyDescent="0.2">
      <c r="A20" s="198"/>
      <c r="B20" s="216" t="s">
        <v>163</v>
      </c>
      <c r="C20" s="237">
        <f>C13</f>
        <v>0</v>
      </c>
      <c r="D20" s="237" t="str">
        <f>IF(D$11="","",(C$20+D$13))</f>
        <v/>
      </c>
      <c r="E20" s="237" t="str">
        <f t="shared" ref="E20:K20" si="1">IF(E$11="","",(D$20+E$13))</f>
        <v/>
      </c>
      <c r="F20" s="237" t="str">
        <f t="shared" si="1"/>
        <v/>
      </c>
      <c r="G20" s="237" t="str">
        <f t="shared" si="1"/>
        <v/>
      </c>
      <c r="H20" s="237" t="str">
        <f t="shared" si="1"/>
        <v/>
      </c>
      <c r="I20" s="237" t="str">
        <f t="shared" si="1"/>
        <v/>
      </c>
      <c r="J20" s="237" t="str">
        <f t="shared" si="1"/>
        <v/>
      </c>
      <c r="K20" s="237" t="str">
        <f t="shared" si="1"/>
        <v/>
      </c>
      <c r="M20" s="37"/>
      <c r="N20" s="37"/>
      <c r="O20" s="31"/>
      <c r="P20" s="31"/>
      <c r="Q20" s="31"/>
      <c r="R20" s="37"/>
      <c r="S20" s="37"/>
      <c r="T20" s="37"/>
      <c r="U20" s="37"/>
      <c r="V20" s="37"/>
      <c r="W20" s="37"/>
      <c r="X20" s="37"/>
      <c r="Y20" s="37"/>
      <c r="Z20" s="37"/>
      <c r="AA20" s="37"/>
      <c r="AB20" s="37"/>
      <c r="AC20" s="37"/>
      <c r="AD20" s="37"/>
      <c r="AE20" s="37"/>
      <c r="AF20" s="37"/>
      <c r="AG20" s="37"/>
      <c r="AH20" s="37"/>
      <c r="AI20" s="37"/>
      <c r="AJ20" s="37"/>
      <c r="AK20" s="37"/>
      <c r="AL20" s="37"/>
      <c r="AM20" s="37"/>
      <c r="AN20" s="37"/>
      <c r="AO20" s="37"/>
      <c r="AP20" s="37"/>
      <c r="AQ20" s="37"/>
      <c r="AR20" s="37"/>
      <c r="AS20" s="37"/>
      <c r="AT20" s="37"/>
      <c r="AU20" s="37"/>
      <c r="AV20" s="37"/>
      <c r="AW20" s="37"/>
      <c r="AX20" s="37"/>
      <c r="AY20" s="37"/>
      <c r="AZ20" s="37"/>
      <c r="BA20" s="37"/>
      <c r="BB20" s="37"/>
      <c r="BC20" s="37"/>
      <c r="BD20" s="37"/>
      <c r="BE20" s="37"/>
    </row>
    <row r="21" spans="1:57" s="2" customFormat="1" ht="12" x14ac:dyDescent="0.2">
      <c r="A21" s="198"/>
      <c r="B21" s="217"/>
      <c r="C21" s="260"/>
      <c r="D21" s="260"/>
      <c r="E21" s="260"/>
      <c r="F21" s="261"/>
      <c r="G21" s="262"/>
      <c r="H21" s="262"/>
      <c r="I21" s="262"/>
      <c r="J21" s="262"/>
      <c r="K21" s="262"/>
      <c r="M21" s="37"/>
      <c r="N21" s="37"/>
      <c r="O21" s="31"/>
      <c r="P21" s="31"/>
      <c r="Q21" s="31"/>
      <c r="R21" s="37"/>
      <c r="S21" s="37"/>
      <c r="T21" s="37"/>
      <c r="U21" s="37"/>
      <c r="V21" s="37"/>
      <c r="W21" s="37"/>
      <c r="X21" s="37"/>
      <c r="Y21" s="37"/>
      <c r="Z21" s="37"/>
      <c r="AA21" s="37"/>
      <c r="AB21" s="37"/>
      <c r="AC21" s="37"/>
      <c r="AD21" s="37"/>
      <c r="AE21" s="37"/>
      <c r="AF21" s="37"/>
      <c r="AG21" s="37"/>
      <c r="AH21" s="37"/>
      <c r="AI21" s="37"/>
      <c r="AJ21" s="37"/>
      <c r="AK21" s="37"/>
      <c r="AL21" s="37"/>
      <c r="AM21" s="37"/>
      <c r="AN21" s="37"/>
      <c r="AO21" s="37"/>
      <c r="AP21" s="37"/>
      <c r="AQ21" s="37"/>
      <c r="AR21" s="37"/>
      <c r="AS21" s="37"/>
      <c r="AT21" s="37"/>
      <c r="AU21" s="37"/>
      <c r="AV21" s="37"/>
      <c r="AW21" s="37"/>
      <c r="AX21" s="37"/>
      <c r="AY21" s="37"/>
      <c r="AZ21" s="37"/>
      <c r="BA21" s="37"/>
      <c r="BB21" s="37"/>
      <c r="BC21" s="37"/>
      <c r="BD21" s="37"/>
      <c r="BE21" s="37"/>
    </row>
    <row r="22" spans="1:57" s="2" customFormat="1" ht="12" x14ac:dyDescent="0.2">
      <c r="A22" s="198" t="s">
        <v>143</v>
      </c>
      <c r="B22" s="201"/>
      <c r="C22" s="237">
        <f>SUM(C13*C15)</f>
        <v>0</v>
      </c>
      <c r="D22" s="237" t="str">
        <f>IF($D$11="","",SUM(D13*D15))</f>
        <v/>
      </c>
      <c r="E22" s="237" t="str">
        <f t="shared" ref="E22:K22" si="2">IF(E11="","",SUM(E13*E15))</f>
        <v/>
      </c>
      <c r="F22" s="237" t="str">
        <f t="shared" si="2"/>
        <v/>
      </c>
      <c r="G22" s="237" t="str">
        <f t="shared" si="2"/>
        <v/>
      </c>
      <c r="H22" s="237" t="str">
        <f t="shared" si="2"/>
        <v/>
      </c>
      <c r="I22" s="237" t="str">
        <f t="shared" si="2"/>
        <v/>
      </c>
      <c r="J22" s="237" t="str">
        <f t="shared" si="2"/>
        <v/>
      </c>
      <c r="K22" s="237" t="str">
        <f t="shared" si="2"/>
        <v/>
      </c>
      <c r="M22" s="37"/>
      <c r="N22" s="37"/>
      <c r="O22" s="31"/>
      <c r="P22" s="31"/>
      <c r="Q22" s="31"/>
      <c r="R22" s="37"/>
      <c r="S22" s="37"/>
      <c r="T22" s="37"/>
      <c r="U22" s="37"/>
      <c r="V22" s="37"/>
      <c r="W22" s="37"/>
      <c r="X22" s="37"/>
      <c r="Y22" s="37"/>
      <c r="Z22" s="37"/>
      <c r="AA22" s="37"/>
      <c r="AB22" s="37"/>
      <c r="AC22" s="37"/>
      <c r="AD22" s="37"/>
      <c r="AE22" s="37"/>
      <c r="AF22" s="37"/>
      <c r="AG22" s="37"/>
      <c r="AH22" s="37"/>
      <c r="AI22" s="37"/>
      <c r="AJ22" s="37"/>
      <c r="AK22" s="37"/>
      <c r="AL22" s="37"/>
      <c r="AM22" s="37"/>
      <c r="AN22" s="37"/>
      <c r="AO22" s="37"/>
      <c r="AP22" s="37"/>
      <c r="AQ22" s="37"/>
      <c r="AR22" s="37"/>
      <c r="AS22" s="37"/>
      <c r="AT22" s="37"/>
      <c r="AU22" s="37"/>
      <c r="AV22" s="37"/>
      <c r="AW22" s="37"/>
      <c r="AX22" s="37"/>
      <c r="AY22" s="37"/>
      <c r="AZ22" s="37"/>
      <c r="BA22" s="37"/>
      <c r="BB22" s="37"/>
      <c r="BC22" s="37"/>
      <c r="BD22" s="37"/>
      <c r="BE22" s="37"/>
    </row>
    <row r="23" spans="1:57" s="2" customFormat="1" ht="12" x14ac:dyDescent="0.2">
      <c r="A23" s="198" t="s">
        <v>144</v>
      </c>
      <c r="B23" s="201"/>
      <c r="C23" s="238">
        <f>C22/60</f>
        <v>0</v>
      </c>
      <c r="D23" s="238" t="str">
        <f>IF(D11="","",D22/60)</f>
        <v/>
      </c>
      <c r="E23" s="238" t="str">
        <f t="shared" ref="E23:K23" si="3">IF(E11="","",E22/60)</f>
        <v/>
      </c>
      <c r="F23" s="238" t="str">
        <f t="shared" si="3"/>
        <v/>
      </c>
      <c r="G23" s="238" t="str">
        <f t="shared" si="3"/>
        <v/>
      </c>
      <c r="H23" s="238" t="str">
        <f t="shared" si="3"/>
        <v/>
      </c>
      <c r="I23" s="238" t="str">
        <f t="shared" si="3"/>
        <v/>
      </c>
      <c r="J23" s="238" t="str">
        <f t="shared" si="3"/>
        <v/>
      </c>
      <c r="K23" s="238" t="str">
        <f t="shared" si="3"/>
        <v/>
      </c>
      <c r="M23" s="37"/>
      <c r="N23" s="37"/>
      <c r="O23" s="31"/>
      <c r="P23" s="31"/>
      <c r="Q23" s="31"/>
      <c r="R23" s="37"/>
      <c r="S23" s="37"/>
      <c r="T23" s="37"/>
      <c r="U23" s="37"/>
      <c r="V23" s="37"/>
      <c r="W23" s="37"/>
      <c r="X23" s="37"/>
      <c r="Y23" s="37"/>
      <c r="Z23" s="37"/>
      <c r="AA23" s="37"/>
      <c r="AB23" s="37"/>
      <c r="AC23" s="37"/>
      <c r="AD23" s="37"/>
      <c r="AE23" s="37"/>
      <c r="AF23" s="37"/>
      <c r="AG23" s="37"/>
      <c r="AH23" s="37"/>
      <c r="AI23" s="37"/>
      <c r="AJ23" s="37"/>
      <c r="AK23" s="37"/>
      <c r="AL23" s="37"/>
      <c r="AM23" s="37"/>
      <c r="AN23" s="37"/>
      <c r="AO23" s="37"/>
      <c r="AP23" s="37"/>
      <c r="AQ23" s="37"/>
      <c r="AR23" s="37"/>
      <c r="AS23" s="37"/>
      <c r="AT23" s="37"/>
      <c r="AU23" s="37"/>
      <c r="AV23" s="37"/>
      <c r="AW23" s="37"/>
      <c r="AX23" s="37"/>
      <c r="AY23" s="37"/>
      <c r="AZ23" s="37"/>
      <c r="BA23" s="37"/>
      <c r="BB23" s="37"/>
      <c r="BC23" s="37"/>
      <c r="BD23" s="37"/>
      <c r="BE23" s="37"/>
    </row>
    <row r="24" spans="1:57" s="2" customFormat="1" ht="12" x14ac:dyDescent="0.2">
      <c r="A24" s="218"/>
      <c r="B24" s="200"/>
      <c r="C24" s="238"/>
      <c r="D24" s="237"/>
      <c r="E24" s="237"/>
      <c r="F24" s="237"/>
      <c r="G24" s="237"/>
      <c r="H24" s="237"/>
      <c r="I24" s="237"/>
      <c r="J24" s="237"/>
      <c r="K24" s="237"/>
      <c r="M24" s="37"/>
      <c r="N24" s="37"/>
      <c r="O24" s="31"/>
      <c r="P24" s="31"/>
      <c r="Q24" s="31"/>
      <c r="R24" s="37"/>
      <c r="S24" s="37"/>
      <c r="T24" s="37"/>
      <c r="U24" s="37"/>
      <c r="V24" s="37"/>
      <c r="W24" s="37"/>
      <c r="X24" s="37"/>
      <c r="Y24" s="37"/>
      <c r="Z24" s="37"/>
      <c r="AA24" s="37"/>
      <c r="AB24" s="37"/>
      <c r="AC24" s="37"/>
      <c r="AD24" s="37"/>
      <c r="AE24" s="37"/>
      <c r="AF24" s="37"/>
      <c r="AG24" s="37"/>
      <c r="AH24" s="37"/>
      <c r="AI24" s="37"/>
      <c r="AJ24" s="37"/>
      <c r="AK24" s="37"/>
      <c r="AL24" s="37"/>
      <c r="AM24" s="37"/>
      <c r="AN24" s="37"/>
      <c r="AO24" s="37"/>
      <c r="AP24" s="37"/>
      <c r="AQ24" s="37"/>
      <c r="AR24" s="37"/>
      <c r="AS24" s="37"/>
      <c r="AT24" s="37"/>
      <c r="AU24" s="37"/>
      <c r="AV24" s="37"/>
      <c r="AW24" s="37"/>
      <c r="AX24" s="37"/>
      <c r="AY24" s="37"/>
      <c r="AZ24" s="37"/>
      <c r="BA24" s="37"/>
      <c r="BB24" s="37"/>
      <c r="BC24" s="37"/>
      <c r="BD24" s="37"/>
      <c r="BE24" s="37"/>
    </row>
    <row r="25" spans="1:57" s="2" customFormat="1" ht="12" x14ac:dyDescent="0.2">
      <c r="A25" s="198" t="s">
        <v>146</v>
      </c>
      <c r="B25" s="201"/>
      <c r="C25" s="237">
        <f>SUM(C13*C16)</f>
        <v>0</v>
      </c>
      <c r="D25" s="237" t="str">
        <f>IF(D11="","",D13*D16)</f>
        <v/>
      </c>
      <c r="E25" s="237" t="str">
        <f t="shared" ref="E25:K25" si="4">IF(E11="","",E13*E16)</f>
        <v/>
      </c>
      <c r="F25" s="237" t="str">
        <f t="shared" si="4"/>
        <v/>
      </c>
      <c r="G25" s="237" t="str">
        <f t="shared" si="4"/>
        <v/>
      </c>
      <c r="H25" s="237" t="str">
        <f t="shared" si="4"/>
        <v/>
      </c>
      <c r="I25" s="237" t="str">
        <f t="shared" si="4"/>
        <v/>
      </c>
      <c r="J25" s="237" t="str">
        <f t="shared" si="4"/>
        <v/>
      </c>
      <c r="K25" s="237" t="str">
        <f t="shared" si="4"/>
        <v/>
      </c>
      <c r="M25" s="37"/>
      <c r="N25" s="37"/>
      <c r="O25" s="31"/>
      <c r="P25" s="31"/>
      <c r="Q25" s="31"/>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37"/>
      <c r="AQ25" s="37"/>
      <c r="AR25" s="37"/>
      <c r="AS25" s="37"/>
      <c r="AT25" s="37"/>
      <c r="AU25" s="37"/>
      <c r="AV25" s="37"/>
      <c r="AW25" s="37"/>
      <c r="AX25" s="37"/>
      <c r="AY25" s="37"/>
      <c r="AZ25" s="37"/>
      <c r="BA25" s="37"/>
      <c r="BB25" s="37"/>
      <c r="BC25" s="37"/>
      <c r="BD25" s="37"/>
      <c r="BE25" s="37"/>
    </row>
    <row r="26" spans="1:57" s="2" customFormat="1" ht="12" x14ac:dyDescent="0.2">
      <c r="A26" s="219"/>
      <c r="B26" s="220"/>
      <c r="C26" s="221"/>
      <c r="D26" s="222"/>
      <c r="E26" s="221"/>
      <c r="F26" s="223"/>
      <c r="G26" s="224"/>
      <c r="H26" s="224"/>
      <c r="I26" s="224"/>
      <c r="J26" s="224"/>
      <c r="K26" s="224"/>
      <c r="M26" s="37"/>
      <c r="N26" s="37"/>
      <c r="O26" s="31"/>
      <c r="P26" s="31"/>
      <c r="Q26" s="31"/>
      <c r="R26" s="37"/>
      <c r="S26" s="37"/>
      <c r="T26" s="37"/>
      <c r="U26" s="37"/>
      <c r="V26" s="37"/>
      <c r="W26" s="37"/>
      <c r="X26" s="37"/>
      <c r="Y26" s="37"/>
      <c r="Z26" s="37"/>
      <c r="AA26" s="37"/>
      <c r="AB26" s="37"/>
      <c r="AC26" s="37"/>
      <c r="AD26" s="37"/>
      <c r="AE26" s="37"/>
      <c r="AF26" s="37"/>
      <c r="AG26" s="37"/>
      <c r="AH26" s="37"/>
      <c r="AI26" s="37"/>
      <c r="AJ26" s="37"/>
      <c r="AK26" s="37"/>
      <c r="AL26" s="37"/>
      <c r="AM26" s="37"/>
      <c r="AN26" s="37"/>
      <c r="AO26" s="37"/>
      <c r="AP26" s="37"/>
      <c r="AQ26" s="37"/>
      <c r="AR26" s="37"/>
      <c r="AS26" s="37"/>
      <c r="AT26" s="37"/>
      <c r="AU26" s="37"/>
      <c r="AV26" s="37"/>
      <c r="AW26" s="37"/>
      <c r="AX26" s="37"/>
      <c r="AY26" s="37"/>
      <c r="AZ26" s="37"/>
      <c r="BA26" s="37"/>
      <c r="BB26" s="37"/>
      <c r="BC26" s="37"/>
      <c r="BD26" s="37"/>
      <c r="BE26" s="37"/>
    </row>
    <row r="27" spans="1:57" x14ac:dyDescent="0.2">
      <c r="A27" s="225"/>
      <c r="B27" s="225"/>
      <c r="C27" s="225"/>
      <c r="D27" s="286" t="str">
        <f>IF(D19="","",IF(D19&lt;&gt;(C20+1),"Episodes not consecutive",""))</f>
        <v/>
      </c>
      <c r="E27" s="286" t="str">
        <f t="shared" ref="E27:K27" si="5">IF(E19="","",IF(E19&lt;&gt;(D20+1),"Episodes not consecutive",""))</f>
        <v/>
      </c>
      <c r="F27" s="284" t="str">
        <f t="shared" si="5"/>
        <v/>
      </c>
      <c r="G27" s="284" t="str">
        <f t="shared" si="5"/>
        <v/>
      </c>
      <c r="H27" s="284" t="str">
        <f t="shared" si="5"/>
        <v/>
      </c>
      <c r="I27" s="284" t="str">
        <f t="shared" si="5"/>
        <v/>
      </c>
      <c r="J27" s="284" t="str">
        <f t="shared" si="5"/>
        <v/>
      </c>
      <c r="K27" s="284" t="str">
        <f t="shared" si="5"/>
        <v/>
      </c>
    </row>
    <row r="28" spans="1:57" x14ac:dyDescent="0.2">
      <c r="A28" s="225"/>
      <c r="B28" s="225"/>
      <c r="C28" s="225"/>
      <c r="D28" s="287"/>
      <c r="E28" s="288"/>
      <c r="F28" s="285"/>
      <c r="G28" s="285"/>
      <c r="H28" s="285"/>
      <c r="I28" s="285"/>
      <c r="J28" s="285"/>
      <c r="K28" s="285"/>
    </row>
    <row r="29" spans="1:57" s="163" customFormat="1" x14ac:dyDescent="0.2">
      <c r="A29" s="200" t="s">
        <v>147</v>
      </c>
      <c r="B29" s="200"/>
      <c r="C29" s="226"/>
      <c r="D29" s="239">
        <f>SUM(C25:K25)</f>
        <v>0</v>
      </c>
      <c r="E29" s="226"/>
      <c r="F29" s="227"/>
      <c r="G29" s="227"/>
      <c r="H29" s="227"/>
      <c r="I29" s="227"/>
      <c r="J29" s="227"/>
      <c r="K29" s="227"/>
    </row>
    <row r="30" spans="1:57" x14ac:dyDescent="0.2">
      <c r="A30" s="228"/>
      <c r="B30" s="228"/>
      <c r="C30" s="228"/>
      <c r="D30" s="203" t="str">
        <f>IF(D29&gt;=65,"You have met or exceeded the 65-commercial hour cap for Offset support, please contact the POCU before lodging the application","")</f>
        <v/>
      </c>
      <c r="E30" s="228"/>
      <c r="F30" s="228"/>
      <c r="G30" s="228"/>
      <c r="H30" s="228"/>
      <c r="I30" s="228"/>
      <c r="J30" s="228"/>
      <c r="K30" s="228"/>
    </row>
    <row r="31" spans="1:57" x14ac:dyDescent="0.2">
      <c r="A31" s="228"/>
      <c r="B31" s="228"/>
      <c r="C31" s="228"/>
      <c r="D31" s="228"/>
      <c r="E31" s="228"/>
      <c r="F31" s="228"/>
      <c r="G31" s="228"/>
      <c r="H31" s="228"/>
      <c r="I31" s="228"/>
      <c r="J31" s="228"/>
      <c r="K31" s="228"/>
    </row>
    <row r="32" spans="1:57" x14ac:dyDescent="0.2">
      <c r="A32" s="188" t="s">
        <v>164</v>
      </c>
      <c r="B32" s="191"/>
      <c r="C32" s="191"/>
      <c r="D32" s="191"/>
      <c r="E32" s="229"/>
      <c r="F32" s="228"/>
      <c r="G32" s="228"/>
      <c r="H32" s="228"/>
      <c r="I32" s="228"/>
      <c r="J32" s="228"/>
      <c r="K32" s="228"/>
    </row>
    <row r="33" spans="1:11" x14ac:dyDescent="0.2">
      <c r="A33" s="194"/>
      <c r="B33" s="199"/>
      <c r="C33" s="230"/>
      <c r="D33" s="231"/>
      <c r="E33" s="165"/>
      <c r="F33" s="228"/>
      <c r="G33" s="228"/>
      <c r="H33" s="228"/>
      <c r="I33" s="228"/>
      <c r="J33" s="228"/>
      <c r="K33" s="228"/>
    </row>
    <row r="34" spans="1:11" x14ac:dyDescent="0.2">
      <c r="A34" s="244" t="s">
        <v>108</v>
      </c>
      <c r="B34" s="245"/>
      <c r="C34" s="240"/>
      <c r="D34" s="169" t="e">
        <f>VLOOKUP('(a) Provisional QAPE 20%'!$B$11,Thresholds,2,FALSE)</f>
        <v>#N/A</v>
      </c>
      <c r="E34" s="232"/>
      <c r="F34" s="228"/>
      <c r="G34" s="228"/>
      <c r="H34" s="228"/>
      <c r="I34" s="228"/>
      <c r="J34" s="228"/>
      <c r="K34" s="228"/>
    </row>
    <row r="35" spans="1:11" x14ac:dyDescent="0.2">
      <c r="A35" s="244" t="s">
        <v>99</v>
      </c>
      <c r="B35" s="246"/>
      <c r="C35" s="247"/>
      <c r="D35" s="169" t="e">
        <f>VLOOKUP('(a) Provisional QAPE 20%'!$B$11,Thresholds,3,FALSE)</f>
        <v>#N/A</v>
      </c>
      <c r="E35" s="232"/>
      <c r="F35" s="228"/>
      <c r="G35" s="228"/>
      <c r="H35" s="228"/>
      <c r="I35" s="233"/>
      <c r="J35" s="228"/>
      <c r="K35" s="228"/>
    </row>
    <row r="36" spans="1:11" x14ac:dyDescent="0.2">
      <c r="A36" s="244"/>
      <c r="B36" s="246"/>
      <c r="C36" s="240"/>
      <c r="D36" s="240"/>
      <c r="E36" s="165"/>
      <c r="F36" s="228"/>
      <c r="G36" s="228"/>
      <c r="H36" s="228"/>
      <c r="I36" s="228"/>
      <c r="J36" s="228"/>
      <c r="K36" s="228"/>
    </row>
    <row r="37" spans="1:11" x14ac:dyDescent="0.2">
      <c r="A37" s="248" t="str">
        <f>IF(ISNUMBER(SEARCH("series",'(a) Provisional QAPE 20%'!$B$11)),"No. Episodes","")</f>
        <v/>
      </c>
      <c r="B37" s="246"/>
      <c r="C37" s="240"/>
      <c r="D37" s="240" t="e">
        <f>HLOOKUP(D5, C$12:K$16, 2, FALSE)</f>
        <v>#N/A</v>
      </c>
      <c r="E37" s="165"/>
      <c r="F37" s="228"/>
      <c r="G37" s="228"/>
      <c r="H37" s="228"/>
      <c r="I37" s="228"/>
      <c r="J37" s="228"/>
      <c r="K37" s="228"/>
    </row>
    <row r="38" spans="1:11" x14ac:dyDescent="0.2">
      <c r="A38" s="248" t="str">
        <f>IF(ISNUMBER(SEARCH("series",'(a) Provisional QAPE 20%'!$B$11)),"Length per episode",IF(ISNUMBER(SEARCH("short",'(a) Provisional QAPE 20%'!$B$11)),"Total Duration","Duration"))</f>
        <v>Duration</v>
      </c>
      <c r="B38" s="246"/>
      <c r="C38" s="240"/>
      <c r="D38" s="240" t="e">
        <f>HLOOKUP(D5, C$12:K$16, 4, FALSE)</f>
        <v>#N/A</v>
      </c>
      <c r="E38" s="165"/>
      <c r="F38" s="228"/>
      <c r="G38" s="228"/>
      <c r="H38" s="228"/>
      <c r="I38" s="228"/>
      <c r="J38" s="228"/>
      <c r="K38" s="228"/>
    </row>
    <row r="39" spans="1:11" x14ac:dyDescent="0.2">
      <c r="A39" s="249"/>
      <c r="B39" s="246"/>
      <c r="C39" s="240"/>
      <c r="D39" s="240"/>
      <c r="E39" s="165"/>
      <c r="F39" s="228"/>
      <c r="G39" s="228"/>
      <c r="H39" s="228"/>
      <c r="I39" s="228"/>
      <c r="J39" s="228"/>
      <c r="K39" s="228"/>
    </row>
    <row r="40" spans="1:11" x14ac:dyDescent="0.2">
      <c r="A40" s="244" t="e">
        <f>IF($D$37="","","Total minutes:")</f>
        <v>#N/A</v>
      </c>
      <c r="B40" s="246"/>
      <c r="C40" s="240"/>
      <c r="D40" s="240" t="e">
        <f>SUM(D37*D38)</f>
        <v>#N/A</v>
      </c>
      <c r="E40" s="165"/>
      <c r="F40" s="228"/>
      <c r="G40" s="228"/>
      <c r="H40" s="228"/>
      <c r="I40" s="228"/>
      <c r="J40" s="228"/>
      <c r="K40" s="228"/>
    </row>
    <row r="41" spans="1:11" x14ac:dyDescent="0.2">
      <c r="A41" s="244" t="e">
        <f>IF($D$37="","","Total hours:")</f>
        <v>#N/A</v>
      </c>
      <c r="B41" s="246"/>
      <c r="C41" s="241"/>
      <c r="D41" s="241" t="e">
        <f>D40/60</f>
        <v>#N/A</v>
      </c>
      <c r="E41" s="234"/>
      <c r="F41" s="228"/>
      <c r="G41" s="228"/>
      <c r="H41" s="228"/>
      <c r="I41" s="228"/>
      <c r="J41" s="228"/>
      <c r="K41" s="228"/>
    </row>
    <row r="42" spans="1:11" x14ac:dyDescent="0.2">
      <c r="A42" s="244"/>
      <c r="B42" s="246"/>
      <c r="C42" s="240"/>
      <c r="D42" s="240"/>
      <c r="E42" s="165"/>
      <c r="F42" s="228"/>
      <c r="G42" s="228"/>
      <c r="H42" s="228"/>
      <c r="I42" s="228"/>
      <c r="J42" s="228"/>
      <c r="K42" s="228"/>
    </row>
    <row r="43" spans="1:11" x14ac:dyDescent="0.2">
      <c r="A43" s="244" t="e">
        <f>IF($D$35="NA","","Total QAPE / hour:")</f>
        <v>#N/A</v>
      </c>
      <c r="B43" s="246"/>
      <c r="C43" s="250"/>
      <c r="D43" s="242" t="e">
        <f>IF($D$35="NA","",IF($D$37="",'(a) Provisional QAPE 20%'!$C$161/($D$38/60),'(a) Provisional QAPE 20%'!$C$161/$D$41))</f>
        <v>#N/A</v>
      </c>
      <c r="E43" s="232"/>
      <c r="F43" s="228"/>
      <c r="G43" s="228"/>
      <c r="H43" s="228"/>
      <c r="I43" s="228"/>
      <c r="J43" s="228"/>
      <c r="K43" s="228"/>
    </row>
    <row r="44" spans="1:11" x14ac:dyDescent="0.2">
      <c r="A44" s="244"/>
      <c r="B44" s="246"/>
      <c r="C44" s="240"/>
      <c r="D44" s="240"/>
      <c r="E44" s="232"/>
      <c r="F44" s="228"/>
      <c r="G44" s="228"/>
      <c r="H44" s="228"/>
      <c r="I44" s="228"/>
      <c r="J44" s="228"/>
      <c r="K44" s="228"/>
    </row>
    <row r="45" spans="1:11" x14ac:dyDescent="0.2">
      <c r="A45" s="244" t="s">
        <v>110</v>
      </c>
      <c r="B45" s="251" t="s">
        <v>159</v>
      </c>
      <c r="C45" s="252"/>
      <c r="D45" s="240" t="e">
        <f>IF('(a) Provisional QAPE 20%'!C136&gt;D34,"Threshold met","INELIGIBLE")</f>
        <v>#N/A</v>
      </c>
      <c r="E45" s="232"/>
      <c r="F45" s="228"/>
      <c r="G45" s="228"/>
      <c r="H45" s="228"/>
      <c r="I45" s="228"/>
      <c r="J45" s="228"/>
      <c r="K45" s="228"/>
    </row>
    <row r="46" spans="1:11" x14ac:dyDescent="0.2">
      <c r="A46" s="253"/>
      <c r="B46" s="254" t="s">
        <v>160</v>
      </c>
      <c r="C46" s="243"/>
      <c r="D46" s="243" t="e">
        <f>IF(D35="NA","",IF(D43&gt;D35,"Threshold met","INELIGIBLE"))</f>
        <v>#N/A</v>
      </c>
      <c r="E46" s="235"/>
      <c r="F46" s="228"/>
      <c r="G46" s="228"/>
      <c r="H46" s="228"/>
      <c r="I46" s="228"/>
      <c r="J46" s="228"/>
      <c r="K46" s="228"/>
    </row>
  </sheetData>
  <sheetProtection password="CF2B" sheet="1" objects="1" scenarios="1"/>
  <mergeCells count="8">
    <mergeCell ref="J27:J28"/>
    <mergeCell ref="K27:K28"/>
    <mergeCell ref="D27:D28"/>
    <mergeCell ref="E27:E28"/>
    <mergeCell ref="F27:F28"/>
    <mergeCell ref="G27:G28"/>
    <mergeCell ref="H27:H28"/>
    <mergeCell ref="I27:I28"/>
  </mergeCells>
  <conditionalFormatting sqref="C13:K13 C15:K15">
    <cfRule type="expression" dxfId="25" priority="34">
      <formula>C$11&lt;&gt;""</formula>
    </cfRule>
  </conditionalFormatting>
  <conditionalFormatting sqref="D22:K23 D25:K25">
    <cfRule type="expression" dxfId="24" priority="31">
      <formula>D$11&lt;&gt;""</formula>
    </cfRule>
  </conditionalFormatting>
  <conditionalFormatting sqref="C16:K16">
    <cfRule type="expression" dxfId="23" priority="30">
      <formula>C$11&lt;&gt;""</formula>
    </cfRule>
  </conditionalFormatting>
  <conditionalFormatting sqref="C16:K16">
    <cfRule type="expression" dxfId="22" priority="28">
      <formula>C$11&lt;&gt;""</formula>
    </cfRule>
  </conditionalFormatting>
  <conditionalFormatting sqref="D19">
    <cfRule type="expression" dxfId="21" priority="27">
      <formula>D$11&lt;&gt;""</formula>
    </cfRule>
  </conditionalFormatting>
  <conditionalFormatting sqref="D19:K20">
    <cfRule type="expression" dxfId="20" priority="25">
      <formula>D$11&lt;&gt;""</formula>
    </cfRule>
  </conditionalFormatting>
  <conditionalFormatting sqref="C19:C20">
    <cfRule type="expression" dxfId="19" priority="24">
      <formula>C$11&lt;&gt;""</formula>
    </cfRule>
  </conditionalFormatting>
  <conditionalFormatting sqref="C19:C20">
    <cfRule type="expression" dxfId="18" priority="23">
      <formula>C$11&lt;&gt;""</formula>
    </cfRule>
  </conditionalFormatting>
  <conditionalFormatting sqref="C19:C20">
    <cfRule type="expression" dxfId="17" priority="22">
      <formula>C$11&lt;&gt;""</formula>
    </cfRule>
  </conditionalFormatting>
  <conditionalFormatting sqref="C19:C20">
    <cfRule type="expression" dxfId="16" priority="21">
      <formula>C$11&lt;&gt;""</formula>
    </cfRule>
  </conditionalFormatting>
  <conditionalFormatting sqref="E19:K19">
    <cfRule type="expression" dxfId="15" priority="20">
      <formula>E$11&lt;&gt;""</formula>
    </cfRule>
  </conditionalFormatting>
  <conditionalFormatting sqref="E19:K19">
    <cfRule type="expression" dxfId="14" priority="18">
      <formula>E$11&lt;&gt;""</formula>
    </cfRule>
  </conditionalFormatting>
  <conditionalFormatting sqref="E19:K19">
    <cfRule type="expression" dxfId="13" priority="15">
      <formula>E$11&lt;&gt;""</formula>
    </cfRule>
  </conditionalFormatting>
  <conditionalFormatting sqref="C22:C23">
    <cfRule type="expression" dxfId="12" priority="13">
      <formula>C$11&lt;&gt;""</formula>
    </cfRule>
  </conditionalFormatting>
  <conditionalFormatting sqref="C23">
    <cfRule type="expression" dxfId="11" priority="12">
      <formula>C$11&lt;&gt;""</formula>
    </cfRule>
  </conditionalFormatting>
  <conditionalFormatting sqref="C25">
    <cfRule type="expression" dxfId="10" priority="11">
      <formula>C$11&lt;&gt;""</formula>
    </cfRule>
  </conditionalFormatting>
  <conditionalFormatting sqref="C13">
    <cfRule type="expression" dxfId="9" priority="10">
      <formula>C$11&lt;&gt;""</formula>
    </cfRule>
  </conditionalFormatting>
  <conditionalFormatting sqref="C15">
    <cfRule type="expression" dxfId="8" priority="9">
      <formula>C$11&lt;&gt;""</formula>
    </cfRule>
  </conditionalFormatting>
  <conditionalFormatting sqref="C16:D16">
    <cfRule type="expression" dxfId="7" priority="8">
      <formula>C$11&lt;&gt;""</formula>
    </cfRule>
  </conditionalFormatting>
  <conditionalFormatting sqref="C16:D16">
    <cfRule type="expression" dxfId="6" priority="7">
      <formula>C$11&lt;&gt;""</formula>
    </cfRule>
  </conditionalFormatting>
  <conditionalFormatting sqref="C9:F9">
    <cfRule type="expression" dxfId="5" priority="6">
      <formula>$C$9&lt;&gt;""</formula>
    </cfRule>
  </conditionalFormatting>
  <conditionalFormatting sqref="D11:K11">
    <cfRule type="expression" dxfId="4" priority="5">
      <formula>D$11&lt;&gt;""</formula>
    </cfRule>
  </conditionalFormatting>
  <conditionalFormatting sqref="C25">
    <cfRule type="expression" dxfId="3" priority="4">
      <formula>C$11&lt;&gt;""</formula>
    </cfRule>
  </conditionalFormatting>
  <conditionalFormatting sqref="E16:G16">
    <cfRule type="expression" dxfId="2" priority="3">
      <formula>E$11&lt;&gt;""</formula>
    </cfRule>
  </conditionalFormatting>
  <conditionalFormatting sqref="E16:G16">
    <cfRule type="expression" dxfId="1" priority="2">
      <formula>E$11&lt;&gt;""</formula>
    </cfRule>
  </conditionalFormatting>
  <conditionalFormatting sqref="C13:H13">
    <cfRule type="expression" dxfId="0" priority="1">
      <formula>C$11&lt;&gt;""</formula>
    </cfRule>
  </conditionalFormatting>
  <dataValidations count="1">
    <dataValidation type="list" allowBlank="1" showInputMessage="1" showErrorMessage="1" sqref="D7">
      <formula1>YN</formula1>
    </dataValidation>
  </dataValidations>
  <pageMargins left="0.70866141732283472" right="0.70866141732283472" top="0.39370078740157483" bottom="0.3937007874015748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
  <sheetViews>
    <sheetView workbookViewId="0">
      <selection activeCell="E21" sqref="E21"/>
    </sheetView>
  </sheetViews>
  <sheetFormatPr defaultRowHeight="12.75" x14ac:dyDescent="0.2"/>
  <cols>
    <col min="1" max="1" width="17.85546875" customWidth="1"/>
    <col min="5" max="5" width="37.85546875" customWidth="1"/>
    <col min="6" max="6" width="15.5703125" customWidth="1"/>
    <col min="7" max="7" width="9.85546875" bestFit="1" customWidth="1"/>
  </cols>
  <sheetData>
    <row r="1" spans="1:11" x14ac:dyDescent="0.2">
      <c r="A1" s="177" t="s">
        <v>151</v>
      </c>
      <c r="B1" s="178"/>
      <c r="C1" s="178" t="s">
        <v>154</v>
      </c>
      <c r="D1" s="178"/>
      <c r="E1" s="178" t="s">
        <v>157</v>
      </c>
      <c r="F1" s="178" t="s">
        <v>108</v>
      </c>
      <c r="G1" s="178" t="s">
        <v>158</v>
      </c>
      <c r="H1" s="178"/>
      <c r="I1" s="178"/>
      <c r="J1" s="184" t="s">
        <v>170</v>
      </c>
      <c r="K1" s="185" t="s">
        <v>171</v>
      </c>
    </row>
    <row r="2" spans="1:11" x14ac:dyDescent="0.2">
      <c r="A2" s="179">
        <v>1</v>
      </c>
      <c r="B2" s="163"/>
      <c r="C2" s="180" t="s">
        <v>155</v>
      </c>
      <c r="D2" s="163"/>
      <c r="E2" s="37" t="s">
        <v>101</v>
      </c>
      <c r="F2" s="176">
        <v>500000</v>
      </c>
      <c r="G2" s="176" t="s">
        <v>109</v>
      </c>
      <c r="H2" s="163"/>
      <c r="I2" s="163"/>
      <c r="J2" s="163"/>
      <c r="K2" s="170"/>
    </row>
    <row r="3" spans="1:11" x14ac:dyDescent="0.2">
      <c r="A3" s="179">
        <v>2</v>
      </c>
      <c r="B3" s="163"/>
      <c r="C3" s="180" t="s">
        <v>156</v>
      </c>
      <c r="D3" s="163"/>
      <c r="E3" s="37" t="s">
        <v>102</v>
      </c>
      <c r="F3" s="176">
        <v>500000</v>
      </c>
      <c r="G3" s="176">
        <v>250000</v>
      </c>
      <c r="H3" s="163"/>
      <c r="I3" s="163" t="s">
        <v>165</v>
      </c>
      <c r="J3" s="163">
        <v>10</v>
      </c>
      <c r="K3" s="170">
        <v>15</v>
      </c>
    </row>
    <row r="4" spans="1:11" x14ac:dyDescent="0.2">
      <c r="A4" s="179">
        <v>3</v>
      </c>
      <c r="B4" s="163"/>
      <c r="C4" s="163"/>
      <c r="D4" s="163"/>
      <c r="E4" s="37" t="s">
        <v>103</v>
      </c>
      <c r="F4" s="176">
        <v>1000000</v>
      </c>
      <c r="G4" s="176">
        <v>500000</v>
      </c>
      <c r="H4" s="163"/>
      <c r="I4" s="163" t="s">
        <v>166</v>
      </c>
      <c r="J4" s="163">
        <v>20</v>
      </c>
      <c r="K4" s="170">
        <v>30</v>
      </c>
    </row>
    <row r="5" spans="1:11" x14ac:dyDescent="0.2">
      <c r="A5" s="179">
        <v>4</v>
      </c>
      <c r="B5" s="163"/>
      <c r="C5" s="163"/>
      <c r="D5" s="163"/>
      <c r="E5" s="37" t="s">
        <v>104</v>
      </c>
      <c r="F5" s="176">
        <v>500000</v>
      </c>
      <c r="G5" s="176">
        <v>250000</v>
      </c>
      <c r="H5" s="163"/>
      <c r="I5" s="163" t="s">
        <v>167</v>
      </c>
      <c r="J5" s="163">
        <v>40</v>
      </c>
      <c r="K5" s="170">
        <v>60</v>
      </c>
    </row>
    <row r="6" spans="1:11" x14ac:dyDescent="0.2">
      <c r="A6" s="179">
        <v>5</v>
      </c>
      <c r="B6" s="163"/>
      <c r="C6" s="163"/>
      <c r="D6" s="163"/>
      <c r="E6" s="181" t="s">
        <v>105</v>
      </c>
      <c r="F6" s="176">
        <v>250000</v>
      </c>
      <c r="G6" s="176">
        <v>1000000</v>
      </c>
      <c r="H6" s="163"/>
      <c r="I6" s="163" t="s">
        <v>168</v>
      </c>
      <c r="J6" s="163">
        <v>65</v>
      </c>
      <c r="K6" s="170">
        <v>90</v>
      </c>
    </row>
    <row r="7" spans="1:11" x14ac:dyDescent="0.2">
      <c r="A7" s="179">
        <v>6</v>
      </c>
      <c r="B7" s="163"/>
      <c r="C7" s="163"/>
      <c r="D7" s="163"/>
      <c r="E7" s="163"/>
      <c r="F7" s="163"/>
      <c r="G7" s="163"/>
      <c r="H7" s="163"/>
      <c r="I7" s="163" t="s">
        <v>169</v>
      </c>
      <c r="J7" s="163">
        <v>92</v>
      </c>
      <c r="K7" s="170">
        <v>120</v>
      </c>
    </row>
    <row r="8" spans="1:11" x14ac:dyDescent="0.2">
      <c r="A8" s="179">
        <v>7</v>
      </c>
      <c r="B8" s="163"/>
      <c r="C8" s="163"/>
      <c r="D8" s="163"/>
      <c r="E8" s="163"/>
      <c r="F8" s="163"/>
      <c r="G8" s="163"/>
      <c r="H8" s="163"/>
      <c r="I8" s="163"/>
      <c r="J8" s="163"/>
      <c r="K8" s="170"/>
    </row>
    <row r="9" spans="1:11" x14ac:dyDescent="0.2">
      <c r="A9" s="179">
        <v>8</v>
      </c>
      <c r="B9" s="163"/>
      <c r="C9" s="163"/>
      <c r="D9" s="163"/>
      <c r="E9" s="163"/>
      <c r="F9" s="163"/>
      <c r="G9" s="163"/>
      <c r="H9" s="163"/>
      <c r="I9" s="163"/>
      <c r="J9" s="163"/>
      <c r="K9" s="170"/>
    </row>
    <row r="10" spans="1:11" x14ac:dyDescent="0.2">
      <c r="A10" s="179">
        <v>9</v>
      </c>
      <c r="B10" s="163"/>
      <c r="C10" s="163"/>
      <c r="D10" s="163"/>
      <c r="E10" s="163"/>
      <c r="F10" s="163"/>
      <c r="G10" s="163"/>
      <c r="H10" s="163"/>
      <c r="I10" s="163"/>
      <c r="J10" s="163"/>
      <c r="K10" s="170"/>
    </row>
    <row r="11" spans="1:11" x14ac:dyDescent="0.2">
      <c r="A11" s="182"/>
      <c r="B11" s="183"/>
      <c r="C11" s="183"/>
      <c r="D11" s="183"/>
      <c r="E11" s="183"/>
      <c r="F11" s="183"/>
      <c r="G11" s="183"/>
      <c r="H11" s="183"/>
      <c r="I11" s="183"/>
      <c r="J11" s="183"/>
      <c r="K11" s="171"/>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(a) Provisional QAPE 20%</vt:lpstr>
      <vt:lpstr>(b) Seasons of a Series</vt:lpstr>
      <vt:lpstr>Underlying data</vt:lpstr>
      <vt:lpstr>Formats</vt:lpstr>
      <vt:lpstr>'(a) Provisional QAPE 20%'!Print_Area</vt:lpstr>
      <vt:lpstr>'(b) Seasons of a Series'!Print_Area</vt:lpstr>
      <vt:lpstr>Seasons</vt:lpstr>
      <vt:lpstr>Thresholds</vt:lpstr>
      <vt:lpstr>YN</vt:lpstr>
    </vt:vector>
  </TitlesOfParts>
  <Company>moneypenny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Provisonal QAPE spreadsheet: 20%</dc:title>
  <dc:creator>Screen Australia</dc:creator>
  <cp:lastModifiedBy>Laure Audidiere</cp:lastModifiedBy>
  <cp:lastPrinted>2014-02-11T00:02:31Z</cp:lastPrinted>
  <dcterms:created xsi:type="dcterms:W3CDTF">2008-06-10T02:21:54Z</dcterms:created>
  <dcterms:modified xsi:type="dcterms:W3CDTF">2014-10-08T05:03:59Z</dcterms:modified>
</cp:coreProperties>
</file>