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yd1-pfile-1.screenaustralia.gov.au\RedirFoldersULT$\Win10\mtedeschi\my documents\"/>
    </mc:Choice>
  </mc:AlternateContent>
  <xr:revisionPtr revIDLastSave="0" documentId="8_{4B92DD89-8C6C-4F21-808A-63D723572B4B}" xr6:coauthVersionLast="47" xr6:coauthVersionMax="47" xr10:uidLastSave="{00000000-0000-0000-0000-000000000000}"/>
  <bookViews>
    <workbookView xWindow="-120" yWindow="-120" windowWidth="29040" windowHeight="15840" xr2:uid="{00000000-000D-0000-FFFF-FFFF00000000}"/>
  </bookViews>
  <sheets>
    <sheet name="Live-action Drama - Feat. &amp; TV" sheetId="5" r:id="rId1"/>
    <sheet name="Documentary - Feat. &amp; TV" sheetId="4" r:id="rId2"/>
    <sheet name="Animation - Feat. &amp; TV" sheetId="6" r:id="rId3"/>
    <sheet name="Data" sheetId="3" state="hidden" r:id="rId4"/>
    <sheet name="Change Log" sheetId="7" state="hidden" r:id="rId5"/>
    <sheet name="Sheet1" sheetId="8" state="hidden" r:id="rId6"/>
  </sheets>
  <definedNames>
    <definedName name="CPs">Data!$A$2:$A$16</definedName>
    <definedName name="FinAni">'Animation - Feat. &amp; TV'!$C$11:$C$14</definedName>
    <definedName name="FinDoc">'Documentary - Feat. &amp; TV'!$C$11:$C$14</definedName>
    <definedName name="FinDr">'Live-action Drama - Feat. &amp; TV'!$C$11:$C$14</definedName>
    <definedName name="FormatsAni">Data!$B$38:$B$40</definedName>
    <definedName name="FormatsDoc">Data!$C$38:$C$40</definedName>
    <definedName name="FormatsDr">Data!$A$38:$A$40</definedName>
    <definedName name="NatAni">'Animation - Feat. &amp; TV'!$C$11:$C$16</definedName>
    <definedName name="NatDoc">'Documentary - Feat. &amp; TV'!$C$11:$C$16</definedName>
    <definedName name="NatDr">'Live-action Drama - Feat. &amp; TV'!$C$11:$C$16</definedName>
    <definedName name="nos">Data!$A$19:$A$21</definedName>
    <definedName name="Partners">Data!$A$2:$A$15</definedName>
    <definedName name="_xlnm.Print_Area" localSheetId="2">'Animation - Feat. &amp; TV'!$A$1:$K$94</definedName>
    <definedName name="_xlnm.Print_Area" localSheetId="1">'Documentary - Feat. &amp; TV'!$A$1:$K$91</definedName>
    <definedName name="_xlnm.Print_Area" localSheetId="0">'Live-action Drama - Feat. &amp; TV'!$A$1:$K$96</definedName>
    <definedName name="SectionBAni">Data!$A$51:$A$57</definedName>
    <definedName name="SectionBDoc">Data!$A$43:$A$48</definedName>
    <definedName name="SectionBDr">Data!$A$24:$A$31</definedName>
    <definedName name="YN">Data!$A$34:$A$35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6" l="1"/>
  <c r="C52" i="4"/>
  <c r="D43" i="6" l="1"/>
  <c r="E43" i="6" s="1"/>
  <c r="J54" i="6" s="1"/>
  <c r="K54" i="6" s="1"/>
  <c r="D42" i="6"/>
  <c r="E42" i="6" s="1"/>
  <c r="H54" i="6" s="1"/>
  <c r="I54" i="6" s="1"/>
  <c r="D41" i="6"/>
  <c r="E41" i="6" s="1"/>
  <c r="F54" i="6" s="1"/>
  <c r="G54" i="6" s="1"/>
  <c r="D42" i="4"/>
  <c r="E42" i="4" s="1"/>
  <c r="J54" i="4" s="1"/>
  <c r="K54" i="4" s="1"/>
  <c r="D41" i="4"/>
  <c r="E41" i="4" s="1"/>
  <c r="H54" i="4" s="1"/>
  <c r="I54" i="4" s="1"/>
  <c r="D40" i="4"/>
  <c r="E40" i="4"/>
  <c r="F54" i="4" s="1"/>
  <c r="H87" i="6"/>
  <c r="G87" i="6"/>
  <c r="F87" i="6"/>
  <c r="A58" i="3"/>
  <c r="H84" i="4"/>
  <c r="G84" i="4"/>
  <c r="F84" i="4"/>
  <c r="C78" i="4"/>
  <c r="D14" i="5"/>
  <c r="D13" i="5"/>
  <c r="D14" i="6"/>
  <c r="D13" i="6"/>
  <c r="D14" i="4"/>
  <c r="D13" i="4"/>
  <c r="I92" i="6"/>
  <c r="H92" i="6"/>
  <c r="G92" i="6"/>
  <c r="F92" i="6"/>
  <c r="E92" i="6"/>
  <c r="D92" i="6" s="1"/>
  <c r="C92" i="6"/>
  <c r="D91" i="6"/>
  <c r="D90" i="6"/>
  <c r="D89" i="6"/>
  <c r="D88" i="6"/>
  <c r="I89" i="4"/>
  <c r="H89" i="4"/>
  <c r="G89" i="4"/>
  <c r="F89" i="4"/>
  <c r="E89" i="4"/>
  <c r="C89" i="4"/>
  <c r="D88" i="4"/>
  <c r="D87" i="4"/>
  <c r="D86" i="4"/>
  <c r="D85" i="4"/>
  <c r="C81" i="6"/>
  <c r="D12" i="6"/>
  <c r="D12" i="4"/>
  <c r="C53" i="5"/>
  <c r="I94" i="5"/>
  <c r="D42" i="5"/>
  <c r="E42" i="5" s="1"/>
  <c r="H55" i="5" s="1"/>
  <c r="I55" i="5" s="1"/>
  <c r="D41" i="5"/>
  <c r="E41" i="5" s="1"/>
  <c r="F55" i="5" s="1"/>
  <c r="G55" i="5" s="1"/>
  <c r="E40" i="5"/>
  <c r="D55" i="5" s="1"/>
  <c r="E55" i="5" s="1"/>
  <c r="E39" i="5"/>
  <c r="C54" i="5"/>
  <c r="F66" i="5"/>
  <c r="F67" i="5"/>
  <c r="F68" i="5"/>
  <c r="F69" i="5"/>
  <c r="F70" i="5"/>
  <c r="F71" i="5"/>
  <c r="F72" i="5"/>
  <c r="F73" i="5"/>
  <c r="F74" i="5"/>
  <c r="F75" i="5"/>
  <c r="F76" i="5"/>
  <c r="F77" i="5"/>
  <c r="F78" i="5"/>
  <c r="D12" i="5"/>
  <c r="H94" i="5"/>
  <c r="F89" i="5"/>
  <c r="G89" i="5"/>
  <c r="H89" i="5"/>
  <c r="B14" i="5"/>
  <c r="B13" i="5"/>
  <c r="C94" i="5"/>
  <c r="D94" i="5" s="1"/>
  <c r="E94" i="5"/>
  <c r="F94" i="5"/>
  <c r="G94" i="5"/>
  <c r="D93" i="5"/>
  <c r="D92" i="5"/>
  <c r="D91" i="5"/>
  <c r="D90" i="5"/>
  <c r="F75" i="6"/>
  <c r="F74" i="6"/>
  <c r="F73" i="6"/>
  <c r="F72" i="6"/>
  <c r="F71" i="6"/>
  <c r="F70" i="6"/>
  <c r="F69" i="6"/>
  <c r="C53" i="6"/>
  <c r="C53" i="4"/>
  <c r="C54" i="4" s="1"/>
  <c r="G76" i="6"/>
  <c r="F65" i="6"/>
  <c r="F66" i="6"/>
  <c r="F67" i="6"/>
  <c r="F76" i="6" s="1"/>
  <c r="F77" i="6" s="1"/>
  <c r="F68" i="6"/>
  <c r="E40" i="6"/>
  <c r="D54" i="6" s="1"/>
  <c r="E54" i="6" s="1"/>
  <c r="E39" i="6"/>
  <c r="F51" i="6"/>
  <c r="G52" i="6" s="1"/>
  <c r="E52" i="6" s="1"/>
  <c r="H51" i="6"/>
  <c r="I52" i="6"/>
  <c r="J51" i="6"/>
  <c r="K52" i="6"/>
  <c r="D62" i="6"/>
  <c r="B14" i="6"/>
  <c r="B13" i="6"/>
  <c r="A31" i="3"/>
  <c r="G79" i="5"/>
  <c r="F52" i="5"/>
  <c r="G53" i="5" s="1"/>
  <c r="E53" i="5" s="1"/>
  <c r="H52" i="5"/>
  <c r="I53" i="5"/>
  <c r="J52" i="5"/>
  <c r="K53" i="5"/>
  <c r="D63" i="5"/>
  <c r="D43" i="5"/>
  <c r="E43" i="5" s="1"/>
  <c r="J55" i="5" s="1"/>
  <c r="K55" i="5" s="1"/>
  <c r="E39" i="4"/>
  <c r="D54" i="4"/>
  <c r="E54" i="4" s="1"/>
  <c r="F65" i="4"/>
  <c r="F66" i="4"/>
  <c r="F67" i="4"/>
  <c r="F68" i="4"/>
  <c r="F69" i="4"/>
  <c r="F70" i="4"/>
  <c r="F71" i="4"/>
  <c r="F72" i="4"/>
  <c r="G73" i="4"/>
  <c r="E38" i="4"/>
  <c r="F51" i="4"/>
  <c r="G52" i="4" s="1"/>
  <c r="E52" i="4" s="1"/>
  <c r="H51" i="4"/>
  <c r="I52" i="4"/>
  <c r="J51" i="4"/>
  <c r="K52" i="4"/>
  <c r="B14" i="4"/>
  <c r="B13" i="4"/>
  <c r="D62" i="4"/>
  <c r="A48" i="3"/>
  <c r="F73" i="4" l="1"/>
  <c r="F74" i="4" s="1"/>
  <c r="D89" i="4"/>
  <c r="F79" i="5"/>
  <c r="F80" i="5" s="1"/>
  <c r="C84" i="5"/>
  <c r="G54" i="4"/>
  <c r="G56" i="4" s="1"/>
  <c r="C55" i="5"/>
  <c r="C56" i="5" s="1"/>
  <c r="C57" i="5" s="1"/>
  <c r="C54" i="6"/>
  <c r="C55" i="6" s="1"/>
  <c r="C56" i="6" s="1"/>
  <c r="K56" i="4"/>
  <c r="K57" i="4"/>
  <c r="F82" i="5"/>
  <c r="C81" i="5" s="1"/>
  <c r="C82" i="5"/>
  <c r="G56" i="6"/>
  <c r="G57" i="6"/>
  <c r="E58" i="5"/>
  <c r="E57" i="5"/>
  <c r="F81" i="5"/>
  <c r="F78" i="6"/>
  <c r="E57" i="6"/>
  <c r="E56" i="6"/>
  <c r="E57" i="4"/>
  <c r="E56" i="4"/>
  <c r="F75" i="4"/>
  <c r="I58" i="5"/>
  <c r="I57" i="5"/>
  <c r="C79" i="6"/>
  <c r="F79" i="6"/>
  <c r="C78" i="6" s="1"/>
  <c r="K58" i="5"/>
  <c r="K57" i="5"/>
  <c r="I57" i="6"/>
  <c r="I56" i="6"/>
  <c r="K57" i="6"/>
  <c r="K56" i="6"/>
  <c r="G57" i="5"/>
  <c r="G58" i="5"/>
  <c r="I56" i="4"/>
  <c r="I57" i="4"/>
  <c r="C76" i="4"/>
  <c r="F76" i="4"/>
  <c r="C75" i="4" s="1"/>
  <c r="C55" i="4"/>
  <c r="C56" i="4" s="1"/>
  <c r="D49" i="5"/>
  <c r="D49" i="4"/>
  <c r="D49" i="6"/>
  <c r="G57" i="4" l="1"/>
</calcChain>
</file>

<file path=xl/sharedStrings.xml><?xml version="1.0" encoding="utf-8"?>
<sst xmlns="http://schemas.openxmlformats.org/spreadsheetml/2006/main" count="394" uniqueCount="173">
  <si>
    <t>TOTAL:</t>
  </si>
  <si>
    <t>TITLE:</t>
  </si>
  <si>
    <t>FORMAT:</t>
  </si>
  <si>
    <t>South Africa</t>
  </si>
  <si>
    <t>China</t>
  </si>
  <si>
    <t>Singapore</t>
  </si>
  <si>
    <t>France (MOU)</t>
  </si>
  <si>
    <t>Canada</t>
  </si>
  <si>
    <t>Germany</t>
  </si>
  <si>
    <t>Ireland</t>
  </si>
  <si>
    <t>Israel</t>
  </si>
  <si>
    <t>Italy</t>
  </si>
  <si>
    <t>UK and Northern Ireland</t>
  </si>
  <si>
    <t>New Zealand (MOU)</t>
  </si>
  <si>
    <t>COUNTRIES</t>
  </si>
  <si>
    <t>Other</t>
  </si>
  <si>
    <t>MINIMUM</t>
  </si>
  <si>
    <t>A$</t>
  </si>
  <si>
    <t>%</t>
  </si>
  <si>
    <t>Finance</t>
  </si>
  <si>
    <t>Spend</t>
  </si>
  <si>
    <t>Difference</t>
  </si>
  <si>
    <t>Australia</t>
  </si>
  <si>
    <t>Non-party</t>
  </si>
  <si>
    <t>Split</t>
  </si>
  <si>
    <t>Role</t>
  </si>
  <si>
    <t>Name</t>
  </si>
  <si>
    <t>Nationality</t>
  </si>
  <si>
    <t>Max points</t>
  </si>
  <si>
    <t>Screenwriter</t>
  </si>
  <si>
    <t>Director</t>
  </si>
  <si>
    <t>DoP</t>
  </si>
  <si>
    <t>Finance %</t>
  </si>
  <si>
    <t>NO OF PRODUCERS</t>
  </si>
  <si>
    <t>Composer</t>
  </si>
  <si>
    <t>Costume Designer</t>
  </si>
  <si>
    <t>Production Designer</t>
  </si>
  <si>
    <t>Script Editor</t>
  </si>
  <si>
    <t>Sound Designer</t>
  </si>
  <si>
    <t>Underlying work</t>
  </si>
  <si>
    <t>VFX Supervisor</t>
  </si>
  <si>
    <t>Are you using an 'other' point?</t>
  </si>
  <si>
    <t>YN</t>
  </si>
  <si>
    <t>Yes</t>
  </si>
  <si>
    <t>No</t>
  </si>
  <si>
    <t>Section A</t>
  </si>
  <si>
    <t>Minimum:</t>
  </si>
  <si>
    <t>eg Equity</t>
  </si>
  <si>
    <t>eg RoW MG</t>
  </si>
  <si>
    <t>Country (select)</t>
  </si>
  <si>
    <t>Finance Type (replace)</t>
  </si>
  <si>
    <t>Feature film</t>
  </si>
  <si>
    <t>POINTS DRAMA</t>
  </si>
  <si>
    <t>POINTS DOC</t>
  </si>
  <si>
    <t>Researcher</t>
  </si>
  <si>
    <t>Narrator</t>
  </si>
  <si>
    <t>Sound Designer, Editor, Recordist or Mixer</t>
  </si>
  <si>
    <t>Underlying work/Subject matter</t>
  </si>
  <si>
    <t>POINTS ANI</t>
  </si>
  <si>
    <t>Editor/Picture Editor</t>
  </si>
  <si>
    <t>Key Background Artist</t>
  </si>
  <si>
    <t>Key Model Desginer</t>
  </si>
  <si>
    <t>Voice/Actors' Director</t>
  </si>
  <si>
    <t>Points proportional to finance:</t>
  </si>
  <si>
    <t>Telemovie</t>
  </si>
  <si>
    <t>Drama Series</t>
  </si>
  <si>
    <t>FORMATS DRAMA</t>
  </si>
  <si>
    <t>FORMATS ANIM</t>
  </si>
  <si>
    <t>Animated Series</t>
  </si>
  <si>
    <t>One-off Animation</t>
  </si>
  <si>
    <t>Feature Animation</t>
  </si>
  <si>
    <t>FORMATS DOC</t>
  </si>
  <si>
    <t>One-off documentary</t>
  </si>
  <si>
    <t>Feature Doc</t>
  </si>
  <si>
    <t>Documentary Series</t>
  </si>
  <si>
    <t>LENGTHS</t>
  </si>
  <si>
    <t>Duration</t>
  </si>
  <si>
    <t>No of eps</t>
  </si>
  <si>
    <t>Ep length</t>
  </si>
  <si>
    <t>eg Producer Offset</t>
  </si>
  <si>
    <t>Aust points</t>
  </si>
  <si>
    <t>Total Aust points</t>
  </si>
  <si>
    <t>Insert voice role</t>
  </si>
  <si>
    <t>Section B
(Select from drop-down list)</t>
  </si>
  <si>
    <t>Section B 
(Select from drop-down list)</t>
  </si>
  <si>
    <t>eg Sales agent</t>
  </si>
  <si>
    <t>SCREEN AUSTRALIA: CO-PRODUCTION ELIGIBILITY TOOL - FEATURES &amp; TV DRAMA</t>
  </si>
  <si>
    <t>SCREEN AUSTRALIA: CO-PRODUCTION ELIGIBILITY TOOL - ANIMATION</t>
  </si>
  <si>
    <t>SCREEN AUSTRALIA: CO-PRODUCTION ELIGIBILITY TOOL - DOCUMENTARY</t>
  </si>
  <si>
    <t>See other tabs for Animation and Documentary</t>
  </si>
  <si>
    <t>See other tabs for Features &amp; TV Drama, and Documentary</t>
  </si>
  <si>
    <t>See other tabs for Features &amp; TV Drama, and Animation</t>
  </si>
  <si>
    <t>NUMBER OF PARTNER COUNTRIES (other than Aust):</t>
  </si>
  <si>
    <t>PARTNER COUNTRY 1:</t>
  </si>
  <si>
    <t>Financial Arrangement Minimum:</t>
  </si>
  <si>
    <t>Arrangement Minimum:</t>
  </si>
  <si>
    <t>Cast
(Insert the four principal roles in order of size of role)</t>
  </si>
  <si>
    <t>TOTAL Budget A$:</t>
  </si>
  <si>
    <t>Amount A$</t>
  </si>
  <si>
    <t>eg State agency</t>
  </si>
  <si>
    <t>* This information is sought for the purposes of preparing anonymous statistics on the Producer Offset's operation.</t>
  </si>
  <si>
    <t>Korea</t>
  </si>
  <si>
    <t>Source (please replace egs)</t>
  </si>
  <si>
    <t>Aus spend difference:</t>
  </si>
  <si>
    <t>Points %</t>
  </si>
  <si>
    <t>Australian Spend %</t>
  </si>
  <si>
    <t>eg European broadcaster</t>
  </si>
  <si>
    <t>eg Licence fee</t>
  </si>
  <si>
    <t>TOTAL BUDGET:</t>
  </si>
  <si>
    <t>AUSTRALIAN SPEND:</t>
  </si>
  <si>
    <t>Please enter entire finance plan, entering the co-producing parter country that is contributing each aspect of it. If you're splitting a contribution between co-producers, enter it as two separate contributions</t>
  </si>
  <si>
    <t>Director/Anim Direct</t>
  </si>
  <si>
    <t>Key Animator</t>
  </si>
  <si>
    <t>Storyboard Artist</t>
  </si>
  <si>
    <t>Change Log</t>
  </si>
  <si>
    <r>
      <t xml:space="preserve">3 March 2015
</t>
    </r>
    <r>
      <rPr>
        <sz val="11"/>
        <color theme="1"/>
        <rFont val="Arial"/>
        <family val="2"/>
      </rPr>
      <t>- Animation worksheet, Section 3 Points Test: Section A Roles updated.</t>
    </r>
  </si>
  <si>
    <r>
      <rPr>
        <b/>
        <sz val="11"/>
        <color theme="1"/>
        <rFont val="Arial"/>
        <family val="2"/>
      </rPr>
      <t>23 April 2015</t>
    </r>
    <r>
      <rPr>
        <sz val="11"/>
        <color theme="1"/>
        <rFont val="Arial"/>
        <family val="2"/>
      </rPr>
      <t xml:space="preserve">
- Animation worksheet, Points Test formula updated.</t>
    </r>
  </si>
  <si>
    <t>Spend proportional to finance:</t>
  </si>
  <si>
    <r>
      <t xml:space="preserve">16 October 2015
</t>
    </r>
    <r>
      <rPr>
        <sz val="11"/>
        <color theme="1"/>
        <rFont val="Arial"/>
        <family val="2"/>
      </rPr>
      <t>- All 3 worksheets, formula error in reporting majority Australian co-productions
- All 3 worksheets, formatting of text in finance plan
- All 3 worksheets, typo in Section 2 table</t>
    </r>
  </si>
  <si>
    <r>
      <t xml:space="preserve">3 November 2015
</t>
    </r>
    <r>
      <rPr>
        <sz val="11"/>
        <color theme="1"/>
        <rFont val="Arial"/>
        <family val="2"/>
      </rPr>
      <t>- Animation worksheet, added missing 'Sound Designer' to Section B.</t>
    </r>
  </si>
  <si>
    <t>Period</t>
  </si>
  <si>
    <t>Total Weeks</t>
  </si>
  <si>
    <t>Weeks in Partner country 1</t>
  </si>
  <si>
    <t>Devel'nt</t>
  </si>
  <si>
    <t>Pre</t>
  </si>
  <si>
    <t>Shoot</t>
  </si>
  <si>
    <t>Post</t>
  </si>
  <si>
    <t>Total</t>
  </si>
  <si>
    <t>Weeks in</t>
  </si>
  <si>
    <t>Weeks in Partner Country 2</t>
  </si>
  <si>
    <t>Weeks in Partner Country 3</t>
  </si>
  <si>
    <t>Weeks</t>
  </si>
  <si>
    <r>
      <t xml:space="preserve">7 March 2016
</t>
    </r>
    <r>
      <rPr>
        <sz val="11"/>
        <rFont val="Arial"/>
        <family val="2"/>
      </rPr>
      <t xml:space="preserve">- All 3 worsheets, added production schedule </t>
    </r>
  </si>
  <si>
    <t>Enter Budget in F9</t>
  </si>
  <si>
    <t>Enter title of film in C8</t>
  </si>
  <si>
    <t>Select number of Co-pro Partners in C9</t>
  </si>
  <si>
    <t>Select format of the film in C10</t>
  </si>
  <si>
    <t>Please provide the name of your cashflow provider for the Producer Offset*:</t>
  </si>
  <si>
    <t>This entire table auto completes</t>
  </si>
  <si>
    <t>STEP 1</t>
  </si>
  <si>
    <t>STEP 2</t>
  </si>
  <si>
    <t>STEP 3</t>
  </si>
  <si>
    <t>STEP 4</t>
  </si>
  <si>
    <t>STEP 5</t>
  </si>
  <si>
    <r>
      <t xml:space="preserve">% in Australia </t>
    </r>
    <r>
      <rPr>
        <b/>
        <sz val="12"/>
        <color rgb="FFFF0000"/>
        <rFont val="Arial"/>
        <family val="2"/>
      </rPr>
      <t>(column auto calculates)</t>
    </r>
  </si>
  <si>
    <t>FINANCE PLAN</t>
  </si>
  <si>
    <t>FINANCE SUMMARY AND AUSTRALIAN SPEND</t>
  </si>
  <si>
    <t>POINTS TEST</t>
  </si>
  <si>
    <t>PRODUCTION SCHEDULE</t>
  </si>
  <si>
    <t xml:space="preserve"> Please complete all highlighted cells step by step. There are formulas that will transfer data where needed. </t>
  </si>
  <si>
    <t>AUSTRALIAN FINANCIAL CONTRIBUTION:</t>
  </si>
  <si>
    <t>in Non-party</t>
  </si>
  <si>
    <t>Insert role</t>
  </si>
  <si>
    <t>Enter Australian financial contribution in F10</t>
  </si>
  <si>
    <t>Enter Australian spend in F12</t>
  </si>
  <si>
    <r>
      <rPr>
        <b/>
        <sz val="12"/>
        <rFont val="Arial"/>
        <family val="2"/>
      </rPr>
      <t>Note:</t>
    </r>
    <r>
      <rPr>
        <sz val="12"/>
        <rFont val="Arial"/>
        <family val="2"/>
      </rPr>
      <t xml:space="preserve"> This tool is intended only to provide some assistance to Australian filmmakers exploring co-productions, particularly as regards whether the Australian share of spend and contribution to creative points are reasonably equivalent to the Australian financial contribution, and whether these contributions are above the minimum specified in the relevant Arrangements. It is a </t>
    </r>
    <r>
      <rPr>
        <b/>
        <sz val="12"/>
        <rFont val="Arial"/>
        <family val="2"/>
      </rPr>
      <t>guide only</t>
    </r>
    <r>
      <rPr>
        <sz val="12"/>
        <rFont val="Arial"/>
        <family val="2"/>
      </rPr>
      <t xml:space="preserve"> and does not not take into account all of the requirements of the Arrangements. </t>
    </r>
    <r>
      <rPr>
        <b/>
        <sz val="12"/>
        <rFont val="Arial"/>
        <family val="2"/>
      </rPr>
      <t>It must be completed and submitted with an Application for co-production approval.</t>
    </r>
  </si>
  <si>
    <t>eg Screen Australia</t>
  </si>
  <si>
    <t>AUSTRALIAN FINANCIAL CONTRIBUTION</t>
  </si>
  <si>
    <t>eg Australian distributor</t>
  </si>
  <si>
    <t>eg MG/DA</t>
  </si>
  <si>
    <t>eg Broadcaster</t>
  </si>
  <si>
    <t>eg licence fee</t>
  </si>
  <si>
    <t>eg Private investor</t>
  </si>
  <si>
    <t>Please ensure the budgeted level of Australian expenditure is entered in F12 and the total budget in F9.</t>
  </si>
  <si>
    <t>- Animation worksheet, fixed 'other point' glitch in Section B.</t>
  </si>
  <si>
    <t>- Animation and Documentary worksheet, fixed finance plan showing partner country total</t>
  </si>
  <si>
    <t>Cast
(Insert the three principal roles in order of size of role)</t>
  </si>
  <si>
    <r>
      <t xml:space="preserve">17 May 2016
</t>
    </r>
    <r>
      <rPr>
        <sz val="11"/>
        <rFont val="Arial"/>
        <family val="2"/>
      </rPr>
      <t>- All 3 worsheets, added instructions to assist completing the tool</t>
    </r>
  </si>
  <si>
    <t>Malaysia</t>
  </si>
  <si>
    <t>India</t>
  </si>
  <si>
    <t>eg State PDV Rebate</t>
  </si>
  <si>
    <t>eg Screen NSW PDV</t>
  </si>
  <si>
    <t>eg. Producer Offset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</si>
</sst>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
    <numFmt numFmtId="165" formatCode="\vd\-mmm\-yy"/>
  </numFmts>
  <fonts count="28" x14ac:knownFonts="1">
    <font>
      <sz val="11"/>
      <color theme="1"/>
      <name val="Calibri"/>
      <family val="2"/>
      <scheme val="minor"/>
    </font>
    <font>
      <sz val="11"/>
      <name val="Arial"/>
      <family val="2"/>
    </font>
    <font>
      <sz val="9"/>
      <color theme="1"/>
      <name val="Arial"/>
      <family val="2"/>
    </font>
    <font>
      <b/>
      <sz val="14"/>
      <color theme="1"/>
      <name val="Arial"/>
      <family val="2"/>
    </font>
    <font>
      <b/>
      <i/>
      <sz val="12"/>
      <color theme="1"/>
      <name val="Arial"/>
      <family val="2"/>
    </font>
    <font>
      <b/>
      <sz val="12"/>
      <color theme="1"/>
      <name val="Arial"/>
      <family val="2"/>
    </font>
    <font>
      <sz val="12"/>
      <name val="Arial"/>
      <family val="2"/>
    </font>
    <font>
      <b/>
      <u/>
      <sz val="12"/>
      <name val="Arial"/>
      <family val="2"/>
    </font>
    <font>
      <b/>
      <sz val="12"/>
      <name val="Arial"/>
      <family val="2"/>
    </font>
    <font>
      <b/>
      <i/>
      <sz val="12"/>
      <name val="Arial"/>
      <family val="2"/>
    </font>
    <font>
      <b/>
      <i/>
      <sz val="12"/>
      <color rgb="FFFF0000"/>
      <name val="Arial"/>
      <family val="2"/>
    </font>
    <font>
      <i/>
      <sz val="12"/>
      <name val="Arial"/>
      <family val="2"/>
    </font>
    <font>
      <b/>
      <i/>
      <sz val="12"/>
      <color indexed="9"/>
      <name val="Arial"/>
      <family val="2"/>
    </font>
    <font>
      <sz val="12"/>
      <color theme="1"/>
      <name val="Arial"/>
      <family val="2"/>
    </font>
    <font>
      <sz val="11"/>
      <color theme="1"/>
      <name val="Arial"/>
      <family val="2"/>
    </font>
    <font>
      <b/>
      <sz val="11"/>
      <color theme="1"/>
      <name val="Arial"/>
      <family val="2"/>
    </font>
    <font>
      <b/>
      <i/>
      <sz val="11"/>
      <name val="Arial"/>
      <family val="2"/>
    </font>
    <font>
      <b/>
      <sz val="11"/>
      <name val="Arial"/>
      <family val="2"/>
    </font>
    <font>
      <b/>
      <sz val="12"/>
      <color rgb="FFFF0000"/>
      <name val="Arial"/>
      <family val="2"/>
    </font>
    <font>
      <b/>
      <sz val="14"/>
      <color rgb="FFFF0000"/>
      <name val="Arial"/>
      <family val="2"/>
    </font>
    <font>
      <b/>
      <sz val="16"/>
      <color rgb="FFFF0000"/>
      <name val="Arial"/>
      <family val="2"/>
    </font>
    <font>
      <sz val="16"/>
      <color theme="1"/>
      <name val="Arial"/>
      <family val="2"/>
    </font>
    <font>
      <b/>
      <sz val="18"/>
      <color rgb="FFFF0000"/>
      <name val="Arial"/>
      <family val="2"/>
    </font>
    <font>
      <i/>
      <sz val="12"/>
      <color theme="1"/>
      <name val="Arial"/>
      <family val="2"/>
    </font>
    <font>
      <sz val="14"/>
      <color theme="1"/>
      <name val="Arial"/>
      <family val="2"/>
    </font>
    <font>
      <b/>
      <i/>
      <sz val="14"/>
      <color rgb="FFFF0000"/>
      <name val="Arial"/>
      <family val="2"/>
    </font>
    <font>
      <i/>
      <sz val="10"/>
      <color theme="0" tint="-0.249977111117893"/>
      <name val="Arial"/>
      <family val="2"/>
    </font>
    <font>
      <sz val="10"/>
      <color theme="0" tint="-0.249977111117893"/>
      <name val="Arial"/>
      <family val="2"/>
    </font>
  </fonts>
  <fills count="5">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tint="-0.249977111117893"/>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auto="1"/>
      </top>
      <bottom style="thin">
        <color auto="1"/>
      </bottom>
      <diagonal/>
    </border>
    <border>
      <left style="medium">
        <color indexed="64"/>
      </left>
      <right style="medium">
        <color indexed="64"/>
      </right>
      <top style="double">
        <color auto="1"/>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323">
    <xf numFmtId="0" fontId="0" fillId="0" borderId="0" xfId="0"/>
    <xf numFmtId="9" fontId="0" fillId="0" borderId="0" xfId="0" applyNumberFormat="1"/>
    <xf numFmtId="0" fontId="2" fillId="0" borderId="0" xfId="0" applyFont="1" applyBorder="1" applyAlignment="1">
      <alignment vertical="center" wrapText="1"/>
    </xf>
    <xf numFmtId="0" fontId="2" fillId="0" borderId="0" xfId="0" applyFont="1" applyFill="1" applyBorder="1" applyAlignment="1">
      <alignment vertical="center" wrapText="1"/>
    </xf>
    <xf numFmtId="0" fontId="3" fillId="0" borderId="0" xfId="0" applyFont="1"/>
    <xf numFmtId="0" fontId="14" fillId="0" borderId="0" xfId="0" applyFont="1"/>
    <xf numFmtId="49" fontId="15" fillId="0" borderId="0" xfId="0" applyNumberFormat="1" applyFont="1" applyAlignment="1">
      <alignment wrapText="1"/>
    </xf>
    <xf numFmtId="15" fontId="14" fillId="0" borderId="0" xfId="0" applyNumberFormat="1" applyFont="1" applyAlignment="1">
      <alignment wrapText="1"/>
    </xf>
    <xf numFmtId="49" fontId="17" fillId="0" borderId="0" xfId="0" applyNumberFormat="1" applyFont="1" applyAlignment="1">
      <alignment wrapText="1"/>
    </xf>
    <xf numFmtId="0" fontId="5" fillId="0" borderId="0" xfId="0" applyFont="1" applyBorder="1" applyAlignment="1"/>
    <xf numFmtId="0" fontId="5" fillId="0" borderId="0" xfId="0" applyFont="1" applyFill="1" applyBorder="1" applyAlignment="1">
      <alignment vertical="center" wrapText="1"/>
    </xf>
    <xf numFmtId="0" fontId="5" fillId="0" borderId="0" xfId="0" applyFont="1" applyFill="1" applyBorder="1" applyAlignment="1"/>
    <xf numFmtId="0" fontId="14" fillId="0" borderId="0" xfId="0" applyFont="1" applyAlignment="1"/>
    <xf numFmtId="0" fontId="14" fillId="0" borderId="29" xfId="0" applyFont="1" applyFill="1" applyBorder="1" applyAlignment="1">
      <alignment vertical="center" wrapText="1"/>
    </xf>
    <xf numFmtId="0" fontId="14" fillId="0" borderId="0" xfId="0" applyFont="1" applyFill="1" applyBorder="1" applyAlignment="1">
      <alignment vertical="center" wrapText="1"/>
    </xf>
    <xf numFmtId="164" fontId="6" fillId="0" borderId="29" xfId="0" applyNumberFormat="1" applyFont="1" applyFill="1" applyBorder="1" applyAlignment="1" applyProtection="1">
      <alignment horizontal="left" wrapText="1"/>
      <protection locked="0"/>
    </xf>
    <xf numFmtId="164" fontId="6" fillId="0" borderId="21" xfId="0" applyNumberFormat="1" applyFont="1" applyFill="1" applyBorder="1" applyAlignment="1" applyProtection="1">
      <alignment horizontal="left" wrapText="1"/>
      <protection locked="0"/>
    </xf>
    <xf numFmtId="164" fontId="6" fillId="0" borderId="26" xfId="0" applyNumberFormat="1" applyFont="1" applyFill="1" applyBorder="1" applyAlignment="1" applyProtection="1">
      <alignment horizontal="left" wrapText="1"/>
      <protection locked="0"/>
    </xf>
    <xf numFmtId="0" fontId="18" fillId="0" borderId="0" xfId="0" applyFont="1"/>
    <xf numFmtId="0" fontId="3" fillId="0" borderId="0" xfId="0" applyFont="1"/>
    <xf numFmtId="0" fontId="4" fillId="0" borderId="0" xfId="0" applyFont="1"/>
    <xf numFmtId="0" fontId="5" fillId="0" borderId="0" xfId="0" applyFont="1"/>
    <xf numFmtId="164" fontId="6" fillId="0" borderId="32" xfId="0" applyNumberFormat="1" applyFont="1" applyFill="1" applyBorder="1" applyAlignment="1" applyProtection="1">
      <alignment horizontal="center" wrapText="1"/>
      <protection locked="0"/>
    </xf>
    <xf numFmtId="164" fontId="6" fillId="0" borderId="33" xfId="0" applyNumberFormat="1" applyFont="1" applyFill="1" applyBorder="1" applyAlignment="1" applyProtection="1">
      <alignment horizontal="center" wrapText="1"/>
      <protection locked="0"/>
    </xf>
    <xf numFmtId="164" fontId="6" fillId="0" borderId="34" xfId="0" applyNumberFormat="1" applyFont="1" applyFill="1" applyBorder="1" applyAlignment="1" applyProtection="1">
      <alignment horizontal="center" wrapText="1"/>
      <protection locked="0"/>
    </xf>
    <xf numFmtId="0" fontId="7" fillId="0" borderId="0" xfId="0" applyFont="1"/>
    <xf numFmtId="0" fontId="11" fillId="0" borderId="15" xfId="0" applyFont="1" applyBorder="1" applyAlignment="1">
      <alignment horizontal="right" wrapText="1"/>
    </xf>
    <xf numFmtId="9" fontId="9" fillId="0" borderId="14" xfId="0" applyNumberFormat="1" applyFont="1" applyBorder="1" applyAlignment="1">
      <alignment horizontal="center" wrapText="1"/>
    </xf>
    <xf numFmtId="164" fontId="6" fillId="0" borderId="0" xfId="0" applyNumberFormat="1" applyFont="1" applyFill="1" applyBorder="1" applyAlignment="1" applyProtection="1">
      <alignment horizontal="center" wrapText="1"/>
      <protection locked="0"/>
    </xf>
    <xf numFmtId="0" fontId="8" fillId="0" borderId="16" xfId="0" applyFont="1" applyBorder="1"/>
    <xf numFmtId="0" fontId="8" fillId="0" borderId="16" xfId="0" applyFont="1" applyBorder="1" applyAlignment="1">
      <alignment horizontal="center"/>
    </xf>
    <xf numFmtId="0" fontId="11" fillId="0" borderId="19" xfId="0" applyFont="1" applyBorder="1"/>
    <xf numFmtId="0" fontId="11" fillId="0" borderId="19" xfId="0" quotePrefix="1" applyFont="1" applyFill="1" applyBorder="1" applyProtection="1">
      <protection locked="0"/>
    </xf>
    <xf numFmtId="0" fontId="11" fillId="0" borderId="21" xfId="0" applyFont="1" applyBorder="1"/>
    <xf numFmtId="0" fontId="11" fillId="0" borderId="21" xfId="0" quotePrefix="1" applyFont="1" applyFill="1" applyBorder="1" applyProtection="1">
      <protection locked="0"/>
    </xf>
    <xf numFmtId="0" fontId="11" fillId="0" borderId="23" xfId="0" quotePrefix="1" applyFont="1" applyFill="1" applyBorder="1" applyProtection="1">
      <protection locked="0"/>
    </xf>
    <xf numFmtId="0" fontId="8" fillId="2" borderId="17" xfId="0" applyFont="1" applyFill="1" applyBorder="1"/>
    <xf numFmtId="0" fontId="8" fillId="2" borderId="17" xfId="0" applyFont="1" applyFill="1" applyBorder="1" applyAlignment="1">
      <alignment horizontal="center"/>
    </xf>
    <xf numFmtId="0" fontId="11" fillId="2" borderId="27" xfId="0" applyFont="1" applyFill="1" applyBorder="1"/>
    <xf numFmtId="0" fontId="9" fillId="2" borderId="28" xfId="0" applyFont="1" applyFill="1" applyBorder="1" applyAlignment="1">
      <alignment horizontal="right" vertical="center" wrapText="1"/>
    </xf>
    <xf numFmtId="0" fontId="11" fillId="2" borderId="29" xfId="0" applyFont="1" applyFill="1" applyBorder="1"/>
    <xf numFmtId="0" fontId="9" fillId="2" borderId="26" xfId="0" applyFont="1" applyFill="1" applyBorder="1" applyAlignment="1">
      <alignment horizontal="right" vertical="center" wrapText="1"/>
    </xf>
    <xf numFmtId="0" fontId="11" fillId="2" borderId="26" xfId="0" applyFont="1" applyFill="1" applyBorder="1"/>
    <xf numFmtId="0" fontId="13" fillId="0" borderId="0" xfId="0" applyFont="1"/>
    <xf numFmtId="0" fontId="8" fillId="2" borderId="13" xfId="0" applyFont="1" applyFill="1" applyBorder="1" applyAlignment="1">
      <alignment horizontal="justify"/>
    </xf>
    <xf numFmtId="0" fontId="6" fillId="0" borderId="30" xfId="0" applyFont="1" applyBorder="1"/>
    <xf numFmtId="10" fontId="12" fillId="3" borderId="30" xfId="0" applyNumberFormat="1" applyFont="1" applyFill="1" applyBorder="1" applyAlignment="1">
      <alignment horizontal="center" vertical="center" wrapText="1"/>
    </xf>
    <xf numFmtId="164" fontId="6" fillId="0" borderId="35" xfId="0" applyNumberFormat="1" applyFont="1" applyFill="1" applyBorder="1" applyAlignment="1" applyProtection="1">
      <alignment horizontal="left" wrapText="1"/>
      <protection locked="0"/>
    </xf>
    <xf numFmtId="164" fontId="6" fillId="0" borderId="36" xfId="0" applyNumberFormat="1" applyFont="1" applyFill="1" applyBorder="1" applyAlignment="1" applyProtection="1">
      <alignment horizontal="left" wrapText="1"/>
      <protection locked="0"/>
    </xf>
    <xf numFmtId="164" fontId="6" fillId="0" borderId="9" xfId="0" applyNumberFormat="1" applyFont="1" applyFill="1" applyBorder="1" applyAlignment="1" applyProtection="1">
      <alignment horizontal="left" wrapText="1"/>
      <protection locked="0"/>
    </xf>
    <xf numFmtId="164" fontId="6" fillId="0" borderId="10" xfId="0" applyNumberFormat="1" applyFont="1" applyFill="1" applyBorder="1" applyAlignment="1" applyProtection="1">
      <alignment horizontal="left" wrapText="1"/>
      <protection locked="0"/>
    </xf>
    <xf numFmtId="164" fontId="6" fillId="0" borderId="38" xfId="0" applyNumberFormat="1" applyFont="1" applyFill="1" applyBorder="1" applyAlignment="1" applyProtection="1">
      <alignment horizontal="left" wrapText="1"/>
      <protection locked="0"/>
    </xf>
    <xf numFmtId="164" fontId="6" fillId="0" borderId="39" xfId="0" applyNumberFormat="1" applyFont="1" applyFill="1" applyBorder="1" applyAlignment="1" applyProtection="1">
      <alignment horizontal="left" wrapText="1"/>
      <protection locked="0"/>
    </xf>
    <xf numFmtId="0" fontId="8" fillId="0" borderId="15" xfId="0" applyFont="1" applyBorder="1" applyAlignment="1"/>
    <xf numFmtId="6" fontId="6" fillId="2" borderId="16" xfId="0" applyNumberFormat="1" applyFont="1" applyFill="1" applyBorder="1" applyAlignment="1">
      <alignment horizontal="right"/>
    </xf>
    <xf numFmtId="164" fontId="8" fillId="2" borderId="13" xfId="0" applyNumberFormat="1" applyFont="1" applyFill="1" applyBorder="1" applyAlignment="1">
      <alignment horizontal="justify"/>
    </xf>
    <xf numFmtId="10" fontId="11" fillId="2" borderId="19" xfId="0" applyNumberFormat="1" applyFont="1" applyFill="1" applyBorder="1" applyAlignment="1">
      <alignment horizontal="center" vertical="center"/>
    </xf>
    <xf numFmtId="0" fontId="11" fillId="0" borderId="40" xfId="0" applyFont="1" applyBorder="1"/>
    <xf numFmtId="10" fontId="12" fillId="3" borderId="15" xfId="0" applyNumberFormat="1" applyFont="1" applyFill="1" applyBorder="1" applyAlignment="1">
      <alignment horizontal="center" vertical="center" wrapText="1"/>
    </xf>
    <xf numFmtId="10" fontId="12" fillId="3" borderId="19" xfId="0" applyNumberFormat="1" applyFont="1" applyFill="1" applyBorder="1" applyAlignment="1">
      <alignment horizontal="center" vertical="center" wrapText="1"/>
    </xf>
    <xf numFmtId="10" fontId="12" fillId="3" borderId="14" xfId="0" applyNumberFormat="1" applyFont="1" applyFill="1" applyBorder="1" applyAlignment="1">
      <alignment horizontal="center" vertical="center" wrapText="1"/>
    </xf>
    <xf numFmtId="0" fontId="12" fillId="3" borderId="0" xfId="0" applyFont="1" applyFill="1" applyBorder="1" applyAlignment="1">
      <alignment horizontal="center" vertical="center"/>
    </xf>
    <xf numFmtId="0" fontId="12" fillId="3" borderId="15" xfId="0" applyFont="1" applyFill="1" applyBorder="1" applyAlignment="1">
      <alignment horizontal="center" vertical="center"/>
    </xf>
    <xf numFmtId="0" fontId="8" fillId="0" borderId="15" xfId="0" applyFont="1" applyBorder="1" applyAlignment="1">
      <alignment horizontal="center"/>
    </xf>
    <xf numFmtId="10" fontId="11" fillId="2" borderId="21" xfId="0" applyNumberFormat="1" applyFont="1" applyFill="1" applyBorder="1" applyAlignment="1">
      <alignment horizontal="center" vertical="center"/>
    </xf>
    <xf numFmtId="10" fontId="8" fillId="2" borderId="14" xfId="0" applyNumberFormat="1" applyFont="1" applyFill="1" applyBorder="1" applyAlignment="1">
      <alignment horizontal="center" vertical="center"/>
    </xf>
    <xf numFmtId="0" fontId="11" fillId="0" borderId="0" xfId="0" applyFont="1" applyFill="1" applyBorder="1" applyAlignment="1">
      <alignment wrapText="1"/>
    </xf>
    <xf numFmtId="0" fontId="11" fillId="0" borderId="21" xfId="0" applyFont="1" applyFill="1" applyBorder="1" applyAlignment="1">
      <alignment wrapText="1"/>
    </xf>
    <xf numFmtId="0" fontId="10" fillId="0" borderId="20" xfId="0" applyNumberFormat="1" applyFont="1" applyBorder="1" applyAlignment="1">
      <alignment horizontal="center" vertical="center" wrapText="1"/>
    </xf>
    <xf numFmtId="0" fontId="11" fillId="0" borderId="41" xfId="0" applyFont="1" applyBorder="1" applyAlignment="1">
      <alignment horizontal="center" wrapText="1"/>
    </xf>
    <xf numFmtId="10" fontId="6" fillId="0" borderId="42" xfId="0" applyNumberFormat="1" applyFont="1" applyBorder="1" applyAlignment="1">
      <alignment wrapText="1"/>
    </xf>
    <xf numFmtId="0" fontId="11" fillId="0" borderId="4" xfId="0" applyFont="1" applyBorder="1" applyAlignment="1">
      <alignment horizontal="center" wrapText="1"/>
    </xf>
    <xf numFmtId="164" fontId="11" fillId="0" borderId="43" xfId="0" quotePrefix="1" applyNumberFormat="1" applyFont="1" applyFill="1" applyBorder="1" applyProtection="1"/>
    <xf numFmtId="10" fontId="6" fillId="0" borderId="13" xfId="0" applyNumberFormat="1" applyFont="1" applyBorder="1" applyAlignment="1">
      <alignment wrapText="1"/>
    </xf>
    <xf numFmtId="0" fontId="11" fillId="0" borderId="5" xfId="0" applyFont="1" applyBorder="1" applyAlignment="1">
      <alignment horizontal="center" wrapText="1"/>
    </xf>
    <xf numFmtId="10" fontId="6" fillId="0" borderId="44" xfId="0" applyNumberFormat="1" applyFont="1" applyBorder="1" applyAlignment="1">
      <alignment wrapText="1"/>
    </xf>
    <xf numFmtId="0" fontId="9" fillId="0" borderId="1" xfId="0" applyFont="1" applyBorder="1" applyAlignment="1">
      <alignment wrapText="1"/>
    </xf>
    <xf numFmtId="0" fontId="9" fillId="0" borderId="26" xfId="0" applyFont="1" applyBorder="1" applyAlignment="1">
      <alignment wrapText="1"/>
    </xf>
    <xf numFmtId="0" fontId="8" fillId="0" borderId="26" xfId="0" applyFont="1" applyBorder="1" applyAlignment="1">
      <alignment horizontal="right" wrapText="1"/>
    </xf>
    <xf numFmtId="0" fontId="11" fillId="0" borderId="31" xfId="0" applyFont="1" applyBorder="1" applyAlignment="1">
      <alignment horizontal="center" wrapText="1"/>
    </xf>
    <xf numFmtId="164" fontId="11" fillId="0" borderId="45" xfId="0" quotePrefix="1" applyNumberFormat="1" applyFont="1" applyFill="1" applyBorder="1" applyProtection="1"/>
    <xf numFmtId="0" fontId="9" fillId="0" borderId="16" xfId="0" applyFont="1" applyBorder="1" applyAlignment="1">
      <alignment horizontal="center" vertical="center" wrapText="1"/>
    </xf>
    <xf numFmtId="10" fontId="6" fillId="0" borderId="33" xfId="0" applyNumberFormat="1" applyFont="1" applyBorder="1" applyAlignment="1">
      <alignment wrapText="1"/>
    </xf>
    <xf numFmtId="10" fontId="9" fillId="2" borderId="34" xfId="0" applyNumberFormat="1" applyFont="1" applyFill="1" applyBorder="1" applyAlignment="1">
      <alignment wrapText="1"/>
    </xf>
    <xf numFmtId="0" fontId="11" fillId="2" borderId="16" xfId="0" applyFont="1" applyFill="1" applyBorder="1" applyAlignment="1">
      <alignment horizontal="right" wrapText="1"/>
    </xf>
    <xf numFmtId="0" fontId="9" fillId="0" borderId="2" xfId="0" applyFont="1" applyBorder="1" applyAlignment="1">
      <alignment vertical="center" wrapText="1"/>
    </xf>
    <xf numFmtId="0" fontId="9" fillId="0" borderId="3" xfId="0" applyFont="1" applyBorder="1" applyAlignment="1">
      <alignment vertical="center" wrapText="1"/>
    </xf>
    <xf numFmtId="0" fontId="5" fillId="0" borderId="0" xfId="0" applyFont="1" applyAlignment="1">
      <alignment vertical="center"/>
    </xf>
    <xf numFmtId="0" fontId="14" fillId="0" borderId="0" xfId="0" applyFont="1"/>
    <xf numFmtId="0" fontId="8" fillId="0" borderId="48" xfId="0" applyFont="1" applyBorder="1" applyAlignment="1">
      <alignment horizontal="left" wrapText="1"/>
    </xf>
    <xf numFmtId="0" fontId="11" fillId="0" borderId="51" xfId="0" quotePrefix="1" applyFont="1" applyFill="1" applyBorder="1" applyProtection="1">
      <protection locked="0"/>
    </xf>
    <xf numFmtId="0" fontId="8" fillId="0" borderId="52" xfId="0" applyFont="1" applyBorder="1" applyAlignment="1">
      <alignment horizontal="left" vertical="center" wrapText="1"/>
    </xf>
    <xf numFmtId="0" fontId="11" fillId="0" borderId="33" xfId="0" quotePrefix="1" applyFont="1" applyFill="1" applyBorder="1" applyProtection="1">
      <protection locked="0"/>
    </xf>
    <xf numFmtId="0" fontId="6" fillId="0" borderId="11" xfId="0" applyFont="1" applyBorder="1" applyAlignment="1">
      <alignment horizontal="left" wrapText="1"/>
    </xf>
    <xf numFmtId="0" fontId="6" fillId="0" borderId="50" xfId="0" applyFont="1" applyBorder="1" applyAlignment="1">
      <alignment horizontal="left" wrapText="1"/>
    </xf>
    <xf numFmtId="0" fontId="6" fillId="0" borderId="6" xfId="0" applyFont="1" applyBorder="1" applyAlignment="1">
      <alignment horizontal="left" wrapText="1"/>
    </xf>
    <xf numFmtId="49" fontId="17" fillId="0" borderId="0" xfId="0" applyNumberFormat="1" applyFont="1" applyAlignment="1">
      <alignment wrapText="1"/>
    </xf>
    <xf numFmtId="0" fontId="13" fillId="0" borderId="0" xfId="0" applyFont="1" applyFill="1"/>
    <xf numFmtId="0" fontId="5" fillId="0" borderId="0" xfId="0" applyFont="1" applyFill="1" applyAlignment="1">
      <alignment horizontal="left" wrapText="1"/>
    </xf>
    <xf numFmtId="0" fontId="10" fillId="0" borderId="20" xfId="0" applyNumberFormat="1" applyFont="1" applyFill="1" applyBorder="1" applyAlignment="1">
      <alignment horizontal="center" vertical="center" wrapText="1"/>
    </xf>
    <xf numFmtId="0" fontId="8" fillId="4" borderId="16" xfId="0" applyFont="1" applyFill="1" applyBorder="1" applyAlignment="1">
      <alignment horizontal="left" wrapText="1"/>
    </xf>
    <xf numFmtId="10" fontId="16" fillId="4" borderId="52" xfId="0" applyNumberFormat="1" applyFont="1" applyFill="1" applyBorder="1" applyAlignment="1">
      <alignment wrapText="1"/>
    </xf>
    <xf numFmtId="0" fontId="9" fillId="4" borderId="34" xfId="0" quotePrefix="1" applyFont="1" applyFill="1" applyBorder="1" applyProtection="1">
      <protection locked="0"/>
    </xf>
    <xf numFmtId="0" fontId="8" fillId="0" borderId="0" xfId="0" applyFont="1"/>
    <xf numFmtId="0" fontId="5" fillId="0" borderId="0" xfId="0" applyFont="1" applyBorder="1" applyAlignment="1">
      <alignment vertical="center" wrapText="1"/>
    </xf>
    <xf numFmtId="0" fontId="18" fillId="0" borderId="0" xfId="0" applyFont="1" applyFill="1" applyBorder="1" applyAlignment="1"/>
    <xf numFmtId="0" fontId="11" fillId="0" borderId="18" xfId="0" applyFont="1" applyBorder="1"/>
    <xf numFmtId="0" fontId="11" fillId="0" borderId="53" xfId="0" applyFont="1" applyBorder="1"/>
    <xf numFmtId="0" fontId="11" fillId="0" borderId="35" xfId="0" applyFont="1" applyBorder="1"/>
    <xf numFmtId="0" fontId="11" fillId="0" borderId="36" xfId="0" applyFont="1" applyBorder="1"/>
    <xf numFmtId="0" fontId="13" fillId="2" borderId="26" xfId="0" applyFont="1" applyFill="1" applyBorder="1"/>
    <xf numFmtId="0" fontId="13" fillId="2" borderId="15" xfId="0" applyFont="1" applyFill="1" applyBorder="1"/>
    <xf numFmtId="0" fontId="8" fillId="2" borderId="47" xfId="0" applyFont="1" applyFill="1" applyBorder="1" applyAlignment="1">
      <alignment horizontal="justify"/>
    </xf>
    <xf numFmtId="6" fontId="6" fillId="2" borderId="17" xfId="0" applyNumberFormat="1" applyFont="1" applyFill="1" applyBorder="1" applyAlignment="1">
      <alignment horizontal="right"/>
    </xf>
    <xf numFmtId="0" fontId="8" fillId="0" borderId="20" xfId="0" applyFont="1" applyBorder="1"/>
    <xf numFmtId="0" fontId="8" fillId="0" borderId="20" xfId="0" applyFont="1" applyBorder="1" applyAlignment="1">
      <alignment horizontal="center"/>
    </xf>
    <xf numFmtId="0" fontId="20" fillId="0" borderId="0" xfId="0" applyFont="1" applyFill="1"/>
    <xf numFmtId="0" fontId="21" fillId="0" borderId="0" xfId="0" applyFont="1" applyFill="1"/>
    <xf numFmtId="0" fontId="22" fillId="0" borderId="0" xfId="0" applyFont="1"/>
    <xf numFmtId="0" fontId="13" fillId="0" borderId="0" xfId="0" applyFont="1" applyBorder="1"/>
    <xf numFmtId="10" fontId="13" fillId="0" borderId="0" xfId="0" applyNumberFormat="1" applyFont="1" applyBorder="1" applyAlignment="1">
      <alignment horizontal="center" vertical="center"/>
    </xf>
    <xf numFmtId="0" fontId="13" fillId="0" borderId="0" xfId="0"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horizontal="center" vertical="center"/>
    </xf>
    <xf numFmtId="0" fontId="11" fillId="0" borderId="0" xfId="0" applyFont="1" applyAlignment="1">
      <alignment vertical="center"/>
    </xf>
    <xf numFmtId="0" fontId="13" fillId="0" borderId="0" xfId="0" applyFont="1" applyAlignment="1" applyProtection="1">
      <alignment vertical="center"/>
      <protection locked="0"/>
    </xf>
    <xf numFmtId="0" fontId="23" fillId="0" borderId="0" xfId="0" applyFont="1"/>
    <xf numFmtId="0" fontId="13" fillId="0" borderId="0" xfId="0" applyFont="1" applyBorder="1" applyAlignment="1"/>
    <xf numFmtId="0" fontId="13" fillId="0" borderId="0" xfId="0" applyFont="1" applyAlignment="1"/>
    <xf numFmtId="0" fontId="24" fillId="0" borderId="0" xfId="0" applyFont="1"/>
    <xf numFmtId="0" fontId="19" fillId="0" borderId="0" xfId="0" applyFont="1" applyAlignment="1">
      <alignment horizontal="left"/>
    </xf>
    <xf numFmtId="0" fontId="13" fillId="0" borderId="0" xfId="0" applyFont="1" applyAlignment="1">
      <alignment vertical="center"/>
    </xf>
    <xf numFmtId="0" fontId="13" fillId="0" borderId="16" xfId="0" applyFont="1" applyBorder="1"/>
    <xf numFmtId="0" fontId="13" fillId="0" borderId="0" xfId="0" quotePrefix="1" applyFont="1"/>
    <xf numFmtId="0" fontId="13" fillId="2" borderId="14" xfId="0" applyFont="1" applyFill="1" applyBorder="1"/>
    <xf numFmtId="0" fontId="13" fillId="2" borderId="17" xfId="0" applyFont="1" applyFill="1" applyBorder="1"/>
    <xf numFmtId="0" fontId="13" fillId="0" borderId="0" xfId="0" applyFont="1" applyFill="1" applyBorder="1"/>
    <xf numFmtId="0" fontId="14" fillId="0" borderId="0" xfId="0" applyFont="1" applyAlignment="1">
      <alignment vertical="center" wrapText="1"/>
    </xf>
    <xf numFmtId="0" fontId="13" fillId="0" borderId="20" xfId="0" applyFont="1" applyBorder="1" applyProtection="1">
      <protection locked="0"/>
    </xf>
    <xf numFmtId="0" fontId="13" fillId="0" borderId="20" xfId="0" applyFont="1" applyBorder="1" applyAlignment="1">
      <alignment horizontal="center"/>
    </xf>
    <xf numFmtId="0" fontId="13" fillId="0" borderId="22" xfId="0" applyFont="1" applyBorder="1" applyProtection="1">
      <protection locked="0"/>
    </xf>
    <xf numFmtId="0" fontId="13" fillId="0" borderId="22" xfId="0" applyFont="1" applyBorder="1" applyAlignment="1">
      <alignment horizontal="center"/>
    </xf>
    <xf numFmtId="0" fontId="13" fillId="0" borderId="24" xfId="0" applyFont="1" applyBorder="1" applyProtection="1">
      <protection locked="0"/>
    </xf>
    <xf numFmtId="0" fontId="13" fillId="0" borderId="24" xfId="0" applyFont="1" applyBorder="1" applyAlignment="1">
      <alignment horizontal="center"/>
    </xf>
    <xf numFmtId="0" fontId="13" fillId="0" borderId="25" xfId="0" applyFont="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Alignment="1">
      <alignment vertical="center" wrapText="1"/>
    </xf>
    <xf numFmtId="0" fontId="14" fillId="0" borderId="0" xfId="0" applyFont="1" applyFill="1"/>
    <xf numFmtId="49" fontId="14" fillId="0" borderId="0" xfId="0" applyNumberFormat="1" applyFont="1" applyAlignment="1">
      <alignment wrapText="1"/>
    </xf>
    <xf numFmtId="164" fontId="6" fillId="0" borderId="0" xfId="0" applyNumberFormat="1" applyFont="1" applyFill="1" applyBorder="1" applyAlignment="1" applyProtection="1">
      <alignment horizontal="left" wrapText="1"/>
      <protection locked="0"/>
    </xf>
    <xf numFmtId="0" fontId="11" fillId="0" borderId="48" xfId="0" applyFont="1" applyBorder="1"/>
    <xf numFmtId="0" fontId="11" fillId="0" borderId="54" xfId="0" applyFont="1" applyBorder="1"/>
    <xf numFmtId="0" fontId="11" fillId="0" borderId="49" xfId="0" applyFont="1" applyBorder="1"/>
    <xf numFmtId="0" fontId="25" fillId="0" borderId="0" xfId="0" applyFont="1"/>
    <xf numFmtId="0" fontId="25" fillId="0" borderId="0" xfId="0" applyFont="1" applyFill="1"/>
    <xf numFmtId="0" fontId="25" fillId="0" borderId="0" xfId="0" applyFont="1" applyAlignment="1">
      <alignment horizontal="center"/>
    </xf>
    <xf numFmtId="164" fontId="6" fillId="0" borderId="15" xfId="0" applyNumberFormat="1" applyFont="1" applyFill="1" applyBorder="1" applyAlignment="1" applyProtection="1">
      <alignment horizontal="left" wrapText="1"/>
      <protection locked="0"/>
    </xf>
    <xf numFmtId="0" fontId="14" fillId="0" borderId="0" xfId="0" applyFont="1" applyBorder="1" applyAlignment="1"/>
    <xf numFmtId="0" fontId="14" fillId="0" borderId="0" xfId="0" applyFont="1" applyBorder="1" applyAlignment="1">
      <alignment vertical="center" wrapText="1"/>
    </xf>
    <xf numFmtId="164" fontId="6" fillId="0" borderId="20" xfId="0" applyNumberFormat="1" applyFont="1" applyFill="1" applyBorder="1" applyAlignment="1" applyProtection="1">
      <alignment horizontal="left" wrapText="1"/>
      <protection locked="0"/>
    </xf>
    <xf numFmtId="164" fontId="6" fillId="0" borderId="22" xfId="0" applyNumberFormat="1" applyFont="1" applyFill="1" applyBorder="1" applyAlignment="1" applyProtection="1">
      <alignment horizontal="left" wrapText="1"/>
      <protection locked="0"/>
    </xf>
    <xf numFmtId="164" fontId="6" fillId="0" borderId="17" xfId="0" applyNumberFormat="1" applyFont="1" applyFill="1" applyBorder="1" applyAlignment="1" applyProtection="1">
      <alignment horizontal="left" wrapText="1"/>
      <protection locked="0"/>
    </xf>
    <xf numFmtId="0" fontId="25" fillId="0" borderId="0" xfId="0" applyFont="1" applyAlignment="1">
      <alignment horizontal="left"/>
    </xf>
    <xf numFmtId="0" fontId="13" fillId="0" borderId="29" xfId="0" applyFont="1" applyBorder="1" applyProtection="1">
      <protection locked="0"/>
    </xf>
    <xf numFmtId="164" fontId="6" fillId="0" borderId="55" xfId="0" applyNumberFormat="1" applyFont="1" applyFill="1" applyBorder="1" applyAlignment="1" applyProtection="1">
      <alignment horizontal="left" wrapText="1"/>
      <protection locked="0"/>
    </xf>
    <xf numFmtId="0" fontId="13" fillId="0" borderId="55" xfId="0" applyFont="1" applyBorder="1"/>
    <xf numFmtId="164" fontId="6" fillId="0" borderId="56" xfId="0" applyNumberFormat="1" applyFont="1" applyFill="1" applyBorder="1" applyAlignment="1" applyProtection="1">
      <alignment horizontal="left" wrapText="1"/>
      <protection locked="0"/>
    </xf>
    <xf numFmtId="0" fontId="11" fillId="0" borderId="57" xfId="0" applyFont="1" applyBorder="1"/>
    <xf numFmtId="0" fontId="13" fillId="2" borderId="1" xfId="0" applyFont="1" applyFill="1" applyBorder="1"/>
    <xf numFmtId="0" fontId="13" fillId="2" borderId="2" xfId="0" applyFont="1" applyFill="1" applyBorder="1"/>
    <xf numFmtId="0" fontId="8" fillId="2" borderId="52" xfId="0" applyFont="1" applyFill="1" applyBorder="1" applyAlignment="1">
      <alignment horizontal="justify"/>
    </xf>
    <xf numFmtId="0" fontId="11" fillId="0" borderId="21" xfId="0" quotePrefix="1" applyFont="1" applyFill="1" applyBorder="1" applyAlignment="1" applyProtection="1">
      <alignment wrapText="1"/>
      <protection locked="0"/>
    </xf>
    <xf numFmtId="0" fontId="11" fillId="0" borderId="40" xfId="0" quotePrefix="1" applyFont="1" applyFill="1" applyBorder="1" applyAlignment="1" applyProtection="1">
      <alignment wrapText="1"/>
      <protection locked="0"/>
    </xf>
    <xf numFmtId="0" fontId="13" fillId="0" borderId="27" xfId="0" applyFont="1" applyBorder="1" applyProtection="1">
      <protection locked="0"/>
    </xf>
    <xf numFmtId="0" fontId="13" fillId="0" borderId="58" xfId="0" applyFont="1" applyBorder="1" applyProtection="1">
      <protection locked="0"/>
    </xf>
    <xf numFmtId="0" fontId="13" fillId="0" borderId="42" xfId="0" applyFont="1" applyBorder="1" applyProtection="1">
      <protection locked="0"/>
    </xf>
    <xf numFmtId="0" fontId="13" fillId="0" borderId="7" xfId="0" applyFont="1" applyBorder="1" applyAlignment="1">
      <alignment horizontal="center"/>
    </xf>
    <xf numFmtId="0" fontId="13" fillId="0" borderId="9" xfId="0" applyFont="1" applyBorder="1" applyAlignment="1">
      <alignment horizontal="center"/>
    </xf>
    <xf numFmtId="0" fontId="13" fillId="0" borderId="12" xfId="0" applyFont="1" applyBorder="1" applyAlignment="1">
      <alignment horizontal="center"/>
    </xf>
    <xf numFmtId="0" fontId="13" fillId="0" borderId="20" xfId="0" applyFont="1" applyBorder="1"/>
    <xf numFmtId="0" fontId="13" fillId="0" borderId="35" xfId="0" applyFont="1" applyBorder="1" applyAlignment="1">
      <alignment horizontal="center"/>
    </xf>
    <xf numFmtId="0" fontId="13" fillId="0" borderId="36" xfId="0" applyFont="1" applyBorder="1" applyAlignment="1">
      <alignment horizontal="center"/>
    </xf>
    <xf numFmtId="0" fontId="13" fillId="0" borderId="10" xfId="0" applyFont="1" applyBorder="1" applyAlignment="1">
      <alignment horizontal="center"/>
    </xf>
    <xf numFmtId="0" fontId="13" fillId="0" borderId="40" xfId="0" applyFont="1" applyBorder="1" applyAlignment="1">
      <alignment horizontal="center"/>
    </xf>
    <xf numFmtId="0" fontId="13" fillId="0" borderId="59" xfId="0" applyFont="1" applyBorder="1" applyAlignment="1">
      <alignment horizontal="center"/>
    </xf>
    <xf numFmtId="0" fontId="11" fillId="0" borderId="39" xfId="0" quotePrefix="1" applyFont="1" applyFill="1" applyBorder="1" applyAlignment="1" applyProtection="1">
      <alignment wrapText="1"/>
      <protection locked="0"/>
    </xf>
    <xf numFmtId="0" fontId="11" fillId="0" borderId="14" xfId="0" quotePrefix="1" applyFont="1" applyFill="1" applyBorder="1" applyProtection="1">
      <protection locked="0"/>
    </xf>
    <xf numFmtId="0" fontId="13" fillId="0" borderId="26" xfId="0" applyFont="1" applyBorder="1" applyProtection="1">
      <protection locked="0"/>
    </xf>
    <xf numFmtId="0" fontId="13" fillId="0" borderId="38" xfId="0" applyFont="1" applyBorder="1" applyAlignment="1">
      <alignment horizontal="center"/>
    </xf>
    <xf numFmtId="0" fontId="13" fillId="0" borderId="39" xfId="0" applyFont="1" applyBorder="1" applyAlignment="1">
      <alignment horizontal="center"/>
    </xf>
    <xf numFmtId="0" fontId="11" fillId="0" borderId="0" xfId="0" quotePrefix="1" applyFont="1" applyFill="1" applyBorder="1" applyProtection="1">
      <protection locked="0"/>
    </xf>
    <xf numFmtId="0" fontId="11" fillId="0" borderId="60" xfId="0" quotePrefix="1" applyFont="1" applyFill="1" applyBorder="1" applyProtection="1">
      <protection locked="0"/>
    </xf>
    <xf numFmtId="0" fontId="13" fillId="0" borderId="19" xfId="0" applyFont="1" applyBorder="1" applyAlignment="1">
      <alignment horizontal="center"/>
    </xf>
    <xf numFmtId="0" fontId="13" fillId="0" borderId="21" xfId="0" applyFont="1" applyBorder="1" applyAlignment="1">
      <alignment horizontal="center"/>
    </xf>
    <xf numFmtId="0" fontId="13" fillId="0" borderId="23" xfId="0" applyFont="1" applyBorder="1" applyAlignment="1">
      <alignment horizontal="center"/>
    </xf>
    <xf numFmtId="0" fontId="13" fillId="0" borderId="7" xfId="0" applyFont="1" applyBorder="1" applyProtection="1">
      <protection locked="0"/>
    </xf>
    <xf numFmtId="0" fontId="13" fillId="0" borderId="9" xfId="0" applyFont="1" applyBorder="1" applyProtection="1">
      <protection locked="0"/>
    </xf>
    <xf numFmtId="0" fontId="13" fillId="0" borderId="12" xfId="0" applyFont="1" applyBorder="1" applyProtection="1">
      <protection locked="0"/>
    </xf>
    <xf numFmtId="0" fontId="11" fillId="0" borderId="30" xfId="0" quotePrefix="1" applyFont="1" applyFill="1" applyBorder="1" applyProtection="1">
      <protection locked="0"/>
    </xf>
    <xf numFmtId="0" fontId="13" fillId="0" borderId="35" xfId="0" applyFont="1" applyBorder="1" applyProtection="1">
      <protection locked="0"/>
    </xf>
    <xf numFmtId="0" fontId="11" fillId="0" borderId="15" xfId="0" quotePrefix="1" applyFont="1" applyFill="1" applyBorder="1" applyProtection="1">
      <protection locked="0"/>
    </xf>
    <xf numFmtId="0" fontId="13" fillId="0" borderId="38" xfId="0" applyFont="1" applyBorder="1" applyProtection="1">
      <protection locked="0"/>
    </xf>
    <xf numFmtId="0" fontId="13" fillId="0" borderId="14" xfId="0" applyFont="1" applyBorder="1" applyAlignment="1">
      <alignment horizontal="center"/>
    </xf>
    <xf numFmtId="0" fontId="13" fillId="0" borderId="17" xfId="0" applyFont="1" applyBorder="1" applyAlignment="1">
      <alignment horizontal="center"/>
    </xf>
    <xf numFmtId="0" fontId="13" fillId="0" borderId="0" xfId="0" applyFont="1" applyAlignment="1" applyProtection="1">
      <alignment vertical="center"/>
    </xf>
    <xf numFmtId="0" fontId="11" fillId="0" borderId="21" xfId="0" applyFont="1" applyBorder="1" applyProtection="1">
      <protection locked="0"/>
    </xf>
    <xf numFmtId="0" fontId="11" fillId="0" borderId="40" xfId="0" applyFont="1" applyBorder="1" applyProtection="1">
      <protection locked="0"/>
    </xf>
    <xf numFmtId="164" fontId="6" fillId="0" borderId="33" xfId="0" quotePrefix="1" applyNumberFormat="1" applyFont="1" applyFill="1" applyBorder="1" applyProtection="1"/>
    <xf numFmtId="164" fontId="6" fillId="0" borderId="46" xfId="0" applyNumberFormat="1" applyFont="1" applyFill="1" applyBorder="1" applyAlignment="1" applyProtection="1">
      <alignment wrapText="1"/>
    </xf>
    <xf numFmtId="0" fontId="8" fillId="0" borderId="32" xfId="0" quotePrefix="1" applyFont="1" applyFill="1" applyBorder="1" applyAlignment="1" applyProtection="1">
      <alignment horizontal="left" wrapText="1"/>
    </xf>
    <xf numFmtId="0" fontId="8" fillId="0" borderId="34" xfId="0" quotePrefix="1" applyFont="1" applyFill="1" applyBorder="1" applyAlignment="1" applyProtection="1">
      <alignment horizontal="left" vertical="top" wrapText="1"/>
    </xf>
    <xf numFmtId="3" fontId="8" fillId="0" borderId="34" xfId="0" applyNumberFormat="1" applyFont="1" applyFill="1" applyBorder="1" applyAlignment="1" applyProtection="1">
      <alignment horizontal="left" vertical="top" wrapText="1"/>
    </xf>
    <xf numFmtId="10" fontId="6" fillId="0" borderId="42" xfId="0" applyNumberFormat="1" applyFont="1" applyBorder="1" applyAlignment="1" applyProtection="1">
      <alignment wrapText="1"/>
    </xf>
    <xf numFmtId="10" fontId="6" fillId="0" borderId="13" xfId="0" applyNumberFormat="1" applyFont="1" applyBorder="1" applyAlignment="1" applyProtection="1">
      <alignment wrapText="1"/>
    </xf>
    <xf numFmtId="0" fontId="8" fillId="0" borderId="49" xfId="0" quotePrefix="1" applyFont="1" applyFill="1" applyBorder="1" applyAlignment="1" applyProtection="1">
      <alignment horizontal="left" wrapText="1"/>
    </xf>
    <xf numFmtId="0" fontId="11" fillId="0" borderId="15" xfId="0" applyFont="1" applyBorder="1" applyAlignment="1" applyProtection="1">
      <alignment horizontal="right" wrapText="1"/>
    </xf>
    <xf numFmtId="9" fontId="9" fillId="0" borderId="14" xfId="0" applyNumberFormat="1" applyFont="1" applyBorder="1" applyAlignment="1" applyProtection="1">
      <alignment horizontal="center" wrapText="1"/>
    </xf>
    <xf numFmtId="0" fontId="11" fillId="0" borderId="31" xfId="0" applyFont="1" applyBorder="1" applyAlignment="1" applyProtection="1">
      <alignment horizontal="center" wrapText="1"/>
    </xf>
    <xf numFmtId="0" fontId="11" fillId="0" borderId="41" xfId="0" applyFont="1" applyBorder="1" applyAlignment="1" applyProtection="1">
      <alignment horizontal="center" wrapText="1"/>
    </xf>
    <xf numFmtId="0" fontId="11" fillId="0" borderId="4" xfId="0" applyFont="1" applyBorder="1" applyAlignment="1" applyProtection="1">
      <alignment horizontal="center" wrapText="1"/>
    </xf>
    <xf numFmtId="10" fontId="6" fillId="0" borderId="33" xfId="0" applyNumberFormat="1" applyFont="1" applyBorder="1" applyAlignment="1" applyProtection="1">
      <alignment wrapText="1"/>
    </xf>
    <xf numFmtId="10" fontId="9" fillId="2" borderId="34" xfId="0" applyNumberFormat="1" applyFont="1" applyFill="1" applyBorder="1" applyAlignment="1" applyProtection="1">
      <alignment wrapText="1"/>
    </xf>
    <xf numFmtId="0" fontId="13" fillId="0" borderId="0" xfId="0" applyFont="1" applyProtection="1"/>
    <xf numFmtId="0" fontId="11" fillId="0" borderId="0" xfId="0" applyFont="1" applyFill="1" applyBorder="1" applyAlignment="1" applyProtection="1">
      <alignment wrapText="1"/>
    </xf>
    <xf numFmtId="0" fontId="14" fillId="0" borderId="0" xfId="0" applyFont="1" applyProtection="1"/>
    <xf numFmtId="0" fontId="13" fillId="0" borderId="0" xfId="0" applyFont="1" applyBorder="1" applyProtection="1"/>
    <xf numFmtId="0" fontId="5" fillId="0" borderId="0" xfId="0" applyFont="1" applyBorder="1" applyAlignment="1" applyProtection="1"/>
    <xf numFmtId="0" fontId="5" fillId="0" borderId="0" xfId="0" applyFont="1" applyBorder="1" applyAlignment="1" applyProtection="1">
      <alignment vertical="center" wrapText="1"/>
    </xf>
    <xf numFmtId="10" fontId="13" fillId="0" borderId="0" xfId="0" applyNumberFormat="1" applyFont="1" applyBorder="1" applyAlignment="1" applyProtection="1">
      <alignment horizontal="center" vertical="center"/>
    </xf>
    <xf numFmtId="0" fontId="13" fillId="0" borderId="0" xfId="0" applyFont="1" applyBorder="1" applyAlignment="1" applyProtection="1">
      <alignment vertical="center"/>
    </xf>
    <xf numFmtId="0" fontId="13" fillId="0" borderId="0" xfId="0" applyFont="1" applyBorder="1" applyAlignment="1" applyProtection="1">
      <alignment horizontal="center" vertical="center"/>
    </xf>
    <xf numFmtId="0" fontId="23" fillId="0" borderId="0" xfId="0" applyFont="1" applyAlignment="1" applyProtection="1">
      <alignment wrapText="1"/>
    </xf>
    <xf numFmtId="0" fontId="13" fillId="0" borderId="0" xfId="0" applyFont="1" applyFill="1" applyBorder="1" applyProtection="1"/>
    <xf numFmtId="0" fontId="14" fillId="0" borderId="0" xfId="0" applyFont="1" applyFill="1" applyBorder="1" applyAlignment="1" applyProtection="1"/>
    <xf numFmtId="0" fontId="1" fillId="0" borderId="0" xfId="0" applyNumberFormat="1" applyFont="1" applyFill="1" applyBorder="1" applyAlignment="1" applyProtection="1">
      <alignment vertical="top" wrapText="1"/>
    </xf>
    <xf numFmtId="0" fontId="14" fillId="0" borderId="0" xfId="0" applyFont="1" applyFill="1" applyBorder="1" applyAlignment="1" applyProtection="1">
      <alignment vertical="center" wrapText="1"/>
    </xf>
    <xf numFmtId="0" fontId="14" fillId="0" borderId="0" xfId="0" applyFont="1" applyFill="1" applyBorder="1" applyProtection="1"/>
    <xf numFmtId="0" fontId="9" fillId="0" borderId="2" xfId="0" applyFont="1" applyBorder="1" applyAlignment="1" applyProtection="1">
      <alignment vertical="center" wrapText="1"/>
    </xf>
    <xf numFmtId="0" fontId="11" fillId="0" borderId="5" xfId="0" applyFont="1" applyBorder="1" applyAlignment="1" applyProtection="1">
      <alignment horizontal="center" wrapText="1"/>
    </xf>
    <xf numFmtId="10" fontId="6" fillId="0" borderId="44" xfId="0" applyNumberFormat="1" applyFont="1" applyBorder="1" applyAlignment="1" applyProtection="1">
      <alignment wrapText="1"/>
    </xf>
    <xf numFmtId="10" fontId="12" fillId="3" borderId="30" xfId="0" applyNumberFormat="1" applyFont="1" applyFill="1" applyBorder="1" applyAlignment="1" applyProtection="1">
      <alignment horizontal="center" vertical="center" wrapText="1"/>
    </xf>
    <xf numFmtId="10" fontId="12" fillId="3" borderId="15" xfId="0" applyNumberFormat="1" applyFont="1" applyFill="1" applyBorder="1" applyAlignment="1" applyProtection="1">
      <alignment horizontal="center" vertical="center" wrapText="1"/>
    </xf>
    <xf numFmtId="0" fontId="18" fillId="0" borderId="0" xfId="0" applyFont="1" applyProtection="1"/>
    <xf numFmtId="0" fontId="13" fillId="0" borderId="0" xfId="0" applyFont="1" applyFill="1" applyProtection="1"/>
    <xf numFmtId="0" fontId="9" fillId="4" borderId="34" xfId="0" quotePrefix="1" applyFont="1" applyFill="1" applyBorder="1" applyProtection="1"/>
    <xf numFmtId="0" fontId="23" fillId="0" borderId="0" xfId="0" applyFont="1" applyProtection="1"/>
    <xf numFmtId="0" fontId="11" fillId="0" borderId="19" xfId="0" quotePrefix="1" applyFont="1" applyFill="1" applyBorder="1" applyAlignment="1" applyProtection="1">
      <alignment wrapText="1"/>
    </xf>
    <xf numFmtId="0" fontId="11" fillId="0" borderId="21" xfId="0" quotePrefix="1" applyFont="1" applyFill="1" applyBorder="1" applyAlignment="1" applyProtection="1">
      <alignment wrapText="1"/>
    </xf>
    <xf numFmtId="0" fontId="11" fillId="0" borderId="40" xfId="0" quotePrefix="1" applyFont="1" applyFill="1" applyBorder="1" applyAlignment="1" applyProtection="1">
      <alignment wrapText="1"/>
    </xf>
    <xf numFmtId="0" fontId="5" fillId="0" borderId="0" xfId="0" applyFont="1" applyFill="1" applyBorder="1" applyAlignment="1" applyProtection="1"/>
    <xf numFmtId="10" fontId="13" fillId="0" borderId="0" xfId="0"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6" fillId="0" borderId="58" xfId="0" applyFont="1" applyBorder="1" applyAlignment="1">
      <alignment horizontal="left" wrapText="1"/>
    </xf>
    <xf numFmtId="0" fontId="6" fillId="0" borderId="61" xfId="0" applyFont="1" applyBorder="1" applyAlignment="1">
      <alignment horizontal="left" wrapText="1"/>
    </xf>
    <xf numFmtId="0" fontId="6" fillId="0" borderId="62" xfId="0" applyFont="1" applyBorder="1" applyAlignment="1">
      <alignment horizontal="left" wrapText="1"/>
    </xf>
    <xf numFmtId="10" fontId="1" fillId="0" borderId="60" xfId="0" applyNumberFormat="1" applyFont="1" applyBorder="1" applyAlignment="1">
      <alignment wrapText="1"/>
    </xf>
    <xf numFmtId="10" fontId="1" fillId="0" borderId="0" xfId="0" applyNumberFormat="1" applyFont="1" applyBorder="1" applyAlignment="1">
      <alignment wrapText="1"/>
    </xf>
    <xf numFmtId="0" fontId="11" fillId="0" borderId="32" xfId="0" quotePrefix="1" applyFont="1" applyFill="1" applyBorder="1" applyProtection="1">
      <protection locked="0"/>
    </xf>
    <xf numFmtId="0" fontId="11" fillId="0" borderId="34" xfId="0" quotePrefix="1" applyFont="1" applyFill="1" applyBorder="1" applyProtection="1">
      <protection locked="0"/>
    </xf>
    <xf numFmtId="0" fontId="9" fillId="4" borderId="16" xfId="0" quotePrefix="1" applyFont="1" applyFill="1" applyBorder="1" applyProtection="1">
      <protection locked="0"/>
    </xf>
    <xf numFmtId="0" fontId="26" fillId="0" borderId="0" xfId="0" applyFont="1" applyAlignment="1">
      <alignment vertical="center" wrapText="1"/>
    </xf>
    <xf numFmtId="0" fontId="27" fillId="0" borderId="0" xfId="0" applyFont="1"/>
    <xf numFmtId="0" fontId="26" fillId="0" borderId="0" xfId="0" applyFont="1" applyAlignment="1">
      <alignment vertical="center"/>
    </xf>
    <xf numFmtId="0" fontId="5" fillId="0" borderId="0" xfId="0" applyFont="1" applyAlignment="1">
      <alignment vertical="top"/>
    </xf>
    <xf numFmtId="164" fontId="6" fillId="0" borderId="33" xfId="0" applyNumberFormat="1" applyFont="1" applyFill="1" applyBorder="1" applyAlignment="1" applyProtection="1">
      <alignment horizontal="center" vertical="top" wrapText="1"/>
      <protection locked="0"/>
    </xf>
    <xf numFmtId="0" fontId="26" fillId="0" borderId="0" xfId="0" applyFont="1" applyAlignment="1">
      <alignment vertical="top" wrapText="1"/>
    </xf>
    <xf numFmtId="0" fontId="5" fillId="0" borderId="0" xfId="0" applyFont="1" applyAlignment="1">
      <alignment horizontal="right" vertical="top" wrapText="1"/>
    </xf>
    <xf numFmtId="0" fontId="26" fillId="0" borderId="0" xfId="0" applyFont="1" applyAlignment="1">
      <alignment vertical="top"/>
    </xf>
    <xf numFmtId="0" fontId="5" fillId="0" borderId="0" xfId="0" applyFont="1" applyBorder="1" applyAlignment="1" applyProtection="1">
      <alignment vertical="top" wrapText="1"/>
    </xf>
    <xf numFmtId="10" fontId="13" fillId="0" borderId="0" xfId="0" applyNumberFormat="1" applyFont="1" applyBorder="1" applyAlignment="1" applyProtection="1">
      <alignment horizontal="center" vertical="top"/>
    </xf>
    <xf numFmtId="0" fontId="13" fillId="0" borderId="0" xfId="0" applyFont="1" applyBorder="1" applyAlignment="1">
      <alignment vertical="top"/>
    </xf>
    <xf numFmtId="0" fontId="13" fillId="0" borderId="0" xfId="0" applyFont="1" applyAlignment="1">
      <alignment vertical="top"/>
    </xf>
    <xf numFmtId="0" fontId="5" fillId="0" borderId="0" xfId="0" applyFont="1" applyAlignment="1">
      <alignment vertical="top" wrapText="1"/>
    </xf>
    <xf numFmtId="0" fontId="6" fillId="0" borderId="33" xfId="0" applyNumberFormat="1" applyFont="1" applyFill="1" applyBorder="1" applyAlignment="1" applyProtection="1">
      <alignment horizontal="center" vertical="top" wrapText="1"/>
      <protection locked="0"/>
    </xf>
    <xf numFmtId="0" fontId="5" fillId="0" borderId="0" xfId="0" applyFont="1" applyAlignment="1">
      <alignment horizontal="right" vertical="top"/>
    </xf>
    <xf numFmtId="164" fontId="6" fillId="0" borderId="32" xfId="0" applyNumberFormat="1" applyFont="1" applyFill="1" applyBorder="1" applyAlignment="1" applyProtection="1">
      <alignment horizontal="center" vertical="top" wrapText="1"/>
      <protection locked="0"/>
    </xf>
    <xf numFmtId="0" fontId="23" fillId="0" borderId="0" xfId="0" applyFont="1" applyAlignment="1">
      <alignment vertical="top"/>
    </xf>
    <xf numFmtId="0" fontId="27" fillId="0" borderId="0" xfId="0" applyFont="1" applyAlignment="1"/>
    <xf numFmtId="0" fontId="11" fillId="0" borderId="0" xfId="0" applyFont="1" applyAlignment="1">
      <alignment vertical="top"/>
    </xf>
    <xf numFmtId="0" fontId="22" fillId="0" borderId="0" xfId="0" applyFont="1" applyAlignment="1">
      <alignment vertical="top"/>
    </xf>
    <xf numFmtId="0" fontId="27" fillId="0" borderId="0" xfId="0" applyFont="1" applyAlignment="1">
      <alignment vertical="top"/>
    </xf>
    <xf numFmtId="165" fontId="5" fillId="0" borderId="0" xfId="0" applyNumberFormat="1" applyFont="1" applyAlignment="1">
      <alignment horizontal="left"/>
    </xf>
    <xf numFmtId="0" fontId="6" fillId="0" borderId="29" xfId="0" applyFont="1" applyBorder="1" applyProtection="1">
      <protection locked="0"/>
    </xf>
    <xf numFmtId="0" fontId="6" fillId="0" borderId="29" xfId="0" applyFont="1" applyBorder="1" applyAlignment="1" applyProtection="1">
      <alignment horizontal="justify"/>
      <protection locked="0"/>
    </xf>
    <xf numFmtId="0" fontId="6" fillId="0" borderId="29" xfId="0" applyFont="1" applyBorder="1" applyAlignment="1" applyProtection="1">
      <alignment horizontal="left" wrapText="1"/>
      <protection locked="0"/>
    </xf>
    <xf numFmtId="0" fontId="6" fillId="0" borderId="55" xfId="0" applyFont="1" applyBorder="1" applyProtection="1">
      <protection locked="0"/>
    </xf>
    <xf numFmtId="164" fontId="6" fillId="0" borderId="27" xfId="0" applyNumberFormat="1" applyFont="1" applyFill="1" applyBorder="1" applyAlignment="1" applyProtection="1">
      <alignment horizontal="left" wrapText="1"/>
      <protection locked="0"/>
    </xf>
    <xf numFmtId="164" fontId="6" fillId="0" borderId="30" xfId="0" applyNumberFormat="1" applyFont="1" applyFill="1" applyBorder="1" applyAlignment="1" applyProtection="1">
      <alignment horizontal="left" wrapText="1"/>
      <protection locked="0"/>
    </xf>
    <xf numFmtId="0" fontId="6" fillId="0" borderId="0" xfId="0" applyFont="1" applyBorder="1" applyProtection="1">
      <protection locked="0"/>
    </xf>
    <xf numFmtId="164" fontId="6" fillId="0" borderId="53" xfId="0" applyNumberFormat="1" applyFont="1" applyFill="1" applyBorder="1" applyAlignment="1" applyProtection="1">
      <alignment horizontal="left" wrapText="1"/>
      <protection locked="0"/>
    </xf>
    <xf numFmtId="0" fontId="9" fillId="2" borderId="30" xfId="0" applyFont="1" applyFill="1" applyBorder="1" applyAlignment="1">
      <alignment horizontal="center"/>
    </xf>
    <xf numFmtId="0" fontId="9" fillId="2" borderId="15" xfId="0" applyFont="1" applyFill="1" applyBorder="1" applyAlignment="1">
      <alignment horizontal="center"/>
    </xf>
    <xf numFmtId="0" fontId="8" fillId="0" borderId="18"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wrapText="1"/>
    </xf>
    <xf numFmtId="0" fontId="8" fillId="0" borderId="37" xfId="0" applyFont="1" applyBorder="1" applyAlignment="1">
      <alignment horizontal="center" vertical="center"/>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1" xfId="0" applyFont="1" applyBorder="1" applyAlignment="1">
      <alignment horizontal="center" wrapText="1"/>
    </xf>
    <xf numFmtId="0" fontId="9" fillId="2" borderId="20" xfId="0" applyFont="1" applyFill="1" applyBorder="1" applyAlignment="1">
      <alignment horizontal="center" vertical="center" wrapText="1"/>
    </xf>
    <xf numFmtId="0" fontId="9" fillId="2" borderId="17" xfId="0" applyFont="1" applyFill="1" applyBorder="1" applyAlignment="1">
      <alignment horizontal="center" vertical="center" wrapText="1"/>
    </xf>
    <xf numFmtId="10" fontId="12" fillId="3" borderId="27" xfId="0" applyNumberFormat="1" applyFont="1" applyFill="1" applyBorder="1" applyAlignment="1">
      <alignment horizontal="center" vertical="center" wrapText="1"/>
    </xf>
    <xf numFmtId="10" fontId="12" fillId="3" borderId="26" xfId="0" applyNumberFormat="1"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3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7" xfId="0" applyFont="1" applyFill="1" applyBorder="1" applyAlignment="1">
      <alignment horizontal="center"/>
    </xf>
    <xf numFmtId="0" fontId="9" fillId="2" borderId="26" xfId="0" applyFont="1" applyFill="1" applyBorder="1" applyAlignment="1">
      <alignment horizont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6" fillId="0" borderId="0" xfId="0" applyFont="1" applyFill="1" applyAlignment="1">
      <alignment horizontal="left" wrapText="1"/>
    </xf>
    <xf numFmtId="49" fontId="13" fillId="0" borderId="0" xfId="0" applyNumberFormat="1" applyFont="1" applyAlignment="1" applyProtection="1">
      <alignment horizontal="left"/>
      <protection locked="0"/>
    </xf>
    <xf numFmtId="0" fontId="23" fillId="0" borderId="0" xfId="0" applyFont="1" applyAlignment="1" applyProtection="1">
      <alignment horizontal="left" vertical="center" wrapText="1"/>
    </xf>
    <xf numFmtId="0" fontId="9" fillId="0" borderId="1" xfId="0" applyFont="1" applyBorder="1" applyAlignment="1" applyProtection="1">
      <alignment horizontal="center" wrapText="1"/>
    </xf>
    <xf numFmtId="0" fontId="9" fillId="0" borderId="3" xfId="0" applyFont="1" applyBorder="1" applyAlignment="1" applyProtection="1">
      <alignment horizontal="center" wrapText="1"/>
    </xf>
    <xf numFmtId="0" fontId="9" fillId="2" borderId="27" xfId="0" applyFont="1" applyFill="1" applyBorder="1" applyAlignment="1" applyProtection="1">
      <alignment horizontal="center"/>
    </xf>
    <xf numFmtId="0" fontId="9" fillId="2" borderId="26" xfId="0" applyFont="1" applyFill="1" applyBorder="1" applyAlignment="1" applyProtection="1">
      <alignment horizontal="center"/>
    </xf>
    <xf numFmtId="0" fontId="14" fillId="0" borderId="29" xfId="0" applyFont="1" applyFill="1" applyBorder="1" applyAlignment="1">
      <alignment horizontal="right"/>
    </xf>
    <xf numFmtId="0" fontId="14" fillId="0" borderId="0" xfId="0" applyFont="1" applyFill="1" applyAlignment="1">
      <alignment horizontal="right"/>
    </xf>
  </cellXfs>
  <cellStyles count="1">
    <cellStyle name="Normal" xfId="0" builtinId="0"/>
  </cellStyles>
  <dxfs count="226">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patternType="solid">
          <bgColor theme="0"/>
        </patternFill>
      </fill>
      <border>
        <left/>
        <right/>
        <bottom/>
      </border>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patternType="solid">
          <bgColor theme="0"/>
        </patternFill>
      </fill>
      <border>
        <left/>
        <right/>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ont>
        <color theme="0"/>
      </font>
    </dxf>
    <dxf>
      <font>
        <color rgb="FF9C6500"/>
      </font>
      <fill>
        <patternFill>
          <bgColor rgb="FFFFEB9C"/>
        </patternFill>
      </fill>
      <border>
        <left style="thin">
          <color rgb="FFFF0000"/>
        </left>
        <right style="thin">
          <color rgb="FFFF0000"/>
        </right>
        <top style="thin">
          <color rgb="FFFF0000"/>
        </top>
        <bottom style="thin">
          <color rgb="FFFF0000"/>
        </bottom>
      </border>
    </dxf>
    <dxf>
      <fill>
        <patternFill>
          <bgColor rgb="FFFFFF00"/>
        </patternFill>
      </fill>
    </dxf>
    <dxf>
      <font>
        <color theme="0"/>
      </font>
    </dxf>
    <dxf>
      <font>
        <color rgb="FF9C6500"/>
      </font>
      <fill>
        <patternFill>
          <bgColor rgb="FFFFEB9C"/>
        </patternFill>
      </fill>
      <border>
        <left style="thin">
          <color rgb="FFFF0000"/>
        </left>
        <right style="thin">
          <color rgb="FFFF0000"/>
        </right>
        <top style="thin">
          <color rgb="FFFF0000"/>
        </top>
        <bottom style="thin">
          <color rgb="FFFF0000"/>
        </bottom>
      </border>
    </dxf>
    <dxf>
      <fill>
        <patternFill>
          <bgColor rgb="FFFFFF00"/>
        </patternFill>
      </fill>
    </dxf>
    <dxf>
      <font>
        <color theme="0"/>
      </font>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dxf>
    <dxf>
      <font>
        <b/>
        <i val="0"/>
        <color rgb="FFFF0000"/>
      </font>
    </dxf>
    <dxf>
      <font>
        <color theme="0"/>
      </font>
    </dxf>
    <dxf>
      <font>
        <color theme="0"/>
      </font>
    </dxf>
    <dxf>
      <font>
        <color theme="0"/>
      </font>
    </dxf>
    <dxf>
      <font>
        <color theme="0"/>
      </font>
    </dxf>
    <dxf>
      <font>
        <color rgb="FF9C6500"/>
      </font>
      <fill>
        <patternFill>
          <bgColor rgb="FFFFEB9C"/>
        </patternFill>
      </fill>
    </dxf>
    <dxf>
      <font>
        <color theme="0"/>
      </font>
    </dxf>
    <dxf>
      <font>
        <color theme="0"/>
      </font>
    </dxf>
    <dxf>
      <font>
        <color theme="0"/>
      </font>
    </dxf>
    <dxf>
      <fill>
        <patternFill>
          <bgColor rgb="FFFF0000"/>
        </patternFill>
      </fill>
      <border>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border>
        <top style="thin">
          <color auto="1"/>
        </top>
        <bottom style="thin">
          <color auto="1"/>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auto="1"/>
      </font>
      <fill>
        <patternFill>
          <bgColor theme="0"/>
        </patternFill>
      </fill>
      <border>
        <left style="thin">
          <color auto="1"/>
        </left>
        <right style="thin">
          <color auto="1"/>
        </right>
        <top style="thin">
          <color auto="1"/>
        </top>
        <bottom style="thin">
          <color auto="1"/>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9C6500"/>
      </font>
      <fill>
        <patternFill>
          <bgColor rgb="FFFFEB9C"/>
        </patternFill>
      </fill>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dxf>
    <dxf>
      <font>
        <color theme="0"/>
      </font>
      <fill>
        <patternFill>
          <bgColor theme="0"/>
        </patternFill>
      </fill>
      <border>
        <left/>
        <right/>
        <bottom/>
        <vertical/>
        <horizontal/>
      </border>
    </dxf>
    <dxf>
      <font>
        <color theme="0"/>
      </font>
    </dxf>
    <dxf>
      <font>
        <color rgb="FF9C6500"/>
      </font>
      <fill>
        <patternFill>
          <bgColor rgb="FFFFEB9C"/>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rgb="FF9C6500"/>
      </font>
      <fill>
        <patternFill>
          <bgColor rgb="FFFFEB9C"/>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EB9C"/>
        </patternFill>
      </fill>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patternType="solid">
          <bgColor theme="0"/>
        </patternFill>
      </fill>
      <border>
        <left/>
        <right/>
        <bottom/>
      </border>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patternType="solid">
          <bgColor theme="0"/>
        </patternFill>
      </fill>
      <border>
        <left/>
        <right/>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ont>
        <color rgb="FF9C6500"/>
      </font>
      <fill>
        <patternFill>
          <bgColor rgb="FFFFFF00"/>
        </patternFill>
      </fill>
    </dxf>
    <dxf>
      <font>
        <color rgb="FF9C6500"/>
      </font>
      <fill>
        <patternFill>
          <bgColor rgb="FFFFFF00"/>
        </patternFill>
      </fill>
    </dxf>
    <dxf>
      <fill>
        <patternFill>
          <bgColor rgb="FFFFFF00"/>
        </patternFill>
      </fill>
    </dxf>
    <dxf>
      <font>
        <color rgb="FF9C6500"/>
      </font>
      <fill>
        <patternFill>
          <bgColor rgb="FFFFEB9C"/>
        </patternFill>
      </fill>
    </dxf>
    <dxf>
      <fill>
        <patternFill>
          <bgColor rgb="FFFFFF00"/>
        </patternFill>
      </fill>
    </dxf>
    <dxf>
      <font>
        <color rgb="FF9C6500"/>
      </font>
      <fill>
        <patternFill>
          <bgColor rgb="FFFFFF00"/>
        </patternFill>
      </fill>
    </dxf>
    <dxf>
      <fill>
        <patternFill>
          <bgColor rgb="FFFFFF00"/>
        </patternFill>
      </fill>
    </dxf>
    <dxf>
      <font>
        <color rgb="FF9C6500"/>
      </font>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rgb="FF9C6500"/>
      </font>
      <fill>
        <patternFill>
          <bgColor rgb="FFFFEB9C"/>
        </patternFill>
      </fill>
      <border>
        <left style="thin">
          <color rgb="FFFF0000"/>
        </left>
        <right style="thin">
          <color rgb="FFFF0000"/>
        </right>
        <top style="thin">
          <color rgb="FFFF0000"/>
        </top>
        <bottom style="thin">
          <color rgb="FFFF0000"/>
        </bottom>
      </border>
    </dxf>
    <dxf>
      <fill>
        <patternFill>
          <bgColor rgb="FFFFFF00"/>
        </patternFill>
      </fill>
    </dxf>
    <dxf>
      <font>
        <color theme="0"/>
      </font>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dxf>
    <dxf>
      <font>
        <b/>
        <i val="0"/>
        <color rgb="FFFF000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fill>
        <patternFill>
          <bgColor theme="0"/>
        </patternFill>
      </fill>
      <border>
        <left/>
        <right/>
        <bottom/>
        <vertical/>
        <horizontal/>
      </border>
    </dxf>
    <dxf>
      <font>
        <color theme="0"/>
      </font>
    </dxf>
    <dxf>
      <font>
        <color theme="0"/>
      </font>
    </dxf>
    <dxf>
      <font>
        <color theme="0"/>
      </font>
    </dxf>
    <dxf>
      <font>
        <color theme="0"/>
      </font>
    </dxf>
    <dxf>
      <fill>
        <patternFill>
          <bgColor rgb="FFFF0000"/>
        </patternFill>
      </fill>
      <border>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border>
        <top style="thin">
          <color auto="1"/>
        </top>
        <bottom style="thin">
          <color auto="1"/>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auto="1"/>
      </font>
      <fill>
        <patternFill>
          <bgColor theme="0"/>
        </patternFill>
      </fill>
      <border>
        <left style="thin">
          <color auto="1"/>
        </left>
        <right style="thin">
          <color auto="1"/>
        </right>
        <top style="thin">
          <color auto="1"/>
        </top>
        <bottom style="thin">
          <color auto="1"/>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9C6500"/>
      </font>
      <fill>
        <patternFill>
          <bgColor rgb="FFFFEB9C"/>
        </patternFill>
      </fill>
    </dxf>
    <dxf>
      <font>
        <color theme="0"/>
      </font>
      <fill>
        <patternFill>
          <bgColor theme="0"/>
        </patternFill>
      </fill>
      <border>
        <left/>
        <right/>
        <top/>
        <bottom/>
        <vertical/>
        <horizontal/>
      </border>
    </dxf>
    <dxf>
      <font>
        <color theme="0"/>
      </font>
      <fill>
        <patternFill patternType="none">
          <bgColor auto="1"/>
        </patternFill>
      </fill>
      <border>
        <left/>
        <right/>
        <bottom/>
        <vertical/>
        <horizontal/>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theme="0"/>
      </font>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dxf>
    <dxf>
      <font>
        <color theme="0"/>
      </font>
    </dxf>
    <dxf>
      <font>
        <color theme="0"/>
      </font>
    </dxf>
    <dxf>
      <font>
        <color theme="0"/>
      </font>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dxf>
    <dxf>
      <font>
        <color rgb="FF9C6500"/>
      </font>
      <fill>
        <patternFill>
          <bgColor rgb="FFFFFF00"/>
        </patternFill>
      </fill>
    </dxf>
    <dxf>
      <font>
        <color rgb="FF9C6500"/>
      </font>
      <fill>
        <patternFill>
          <bgColor rgb="FFFFFF00"/>
        </patternFill>
      </fill>
    </dxf>
    <dxf>
      <font>
        <color theme="0"/>
      </font>
    </dxf>
    <dxf>
      <font>
        <b/>
        <i val="0"/>
        <color rgb="FFFF0000"/>
      </font>
    </dxf>
    <dxf>
      <font>
        <color theme="0"/>
      </font>
      <fill>
        <patternFill>
          <bgColor theme="0"/>
        </patternFill>
      </fill>
      <border>
        <left/>
        <right/>
        <top/>
        <bottom/>
        <vertical/>
        <horizontal/>
      </border>
    </dxf>
    <dxf>
      <font>
        <color rgb="FF9C6500"/>
      </font>
      <fill>
        <patternFill>
          <bgColor rgb="FFFFFF00"/>
        </patternFill>
      </fill>
      <border>
        <left style="thin">
          <color rgb="FFFF0000"/>
        </left>
        <right style="thin">
          <color rgb="FFFF0000"/>
        </right>
        <top style="thin">
          <color rgb="FFFF0000"/>
        </top>
        <bottom style="thin">
          <color rgb="FFFF0000"/>
        </bottom>
      </border>
    </dxf>
    <dxf>
      <fill>
        <patternFill>
          <bgColor rgb="FFFF0000"/>
        </patternFill>
      </fill>
      <border>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border>
        <top style="thin">
          <color auto="1"/>
        </top>
        <bottom style="thin">
          <color auto="1"/>
        </bottom>
      </border>
    </dxf>
    <dxf>
      <font>
        <color rgb="FF9C6500"/>
      </font>
      <fill>
        <patternFill>
          <bgColor rgb="FFFFEB9C"/>
        </patternFill>
      </fill>
      <border>
        <left style="thin">
          <color rgb="FFFF0000"/>
        </left>
        <right style="thin">
          <color rgb="FFFF0000"/>
        </right>
        <top style="thin">
          <color rgb="FFFF0000"/>
        </top>
        <bottom style="thin">
          <color rgb="FFFF0000"/>
        </bottom>
      </border>
    </dxf>
    <dxf>
      <font>
        <color auto="1"/>
      </font>
      <fill>
        <patternFill>
          <bgColor theme="0"/>
        </patternFill>
      </fill>
      <border>
        <left style="thin">
          <color auto="1"/>
        </left>
        <right style="thin">
          <color auto="1"/>
        </right>
        <top style="thin">
          <color auto="1"/>
        </top>
        <bottom style="thin">
          <color auto="1"/>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patternType="solid">
          <bgColor theme="0"/>
        </patternFill>
      </fill>
      <border>
        <left/>
        <right/>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rgb="FF9C650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font>
        <color rgb="FF9C6500"/>
      </font>
      <fill>
        <patternFill>
          <bgColor rgb="FFFFEB9C"/>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s>
  <tableStyles count="0" defaultTableStyle="TableStyleMedium2" defaultPivotStyle="PivotStyleLight16"/>
  <colors>
    <mruColors>
      <color rgb="FFFAEFC6"/>
      <color rgb="FF4363BD"/>
      <color rgb="FFFABF8E"/>
      <color rgb="FFFFCC99"/>
      <color rgb="FFFCCFAA"/>
      <color rgb="FFFBC497"/>
      <color rgb="FFFFE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09"/>
  <sheetViews>
    <sheetView tabSelected="1" zoomScale="71" zoomScaleNormal="71" zoomScaleSheetLayoutView="78" zoomScalePageLayoutView="62" workbookViewId="0">
      <selection activeCell="B23" sqref="B23"/>
    </sheetView>
  </sheetViews>
  <sheetFormatPr defaultColWidth="9.140625" defaultRowHeight="14.25" x14ac:dyDescent="0.2"/>
  <cols>
    <col min="1" max="1" width="5.28515625" style="88" customWidth="1"/>
    <col min="2" max="2" width="49.28515625" style="88" customWidth="1"/>
    <col min="3" max="3" width="23.42578125" style="88" customWidth="1"/>
    <col min="4" max="4" width="27.5703125" style="88" customWidth="1"/>
    <col min="5" max="5" width="26.5703125" style="88" customWidth="1"/>
    <col min="6" max="6" width="29.5703125" style="88" customWidth="1"/>
    <col min="7" max="7" width="24.5703125" style="88" customWidth="1"/>
    <col min="8" max="8" width="22.42578125" style="88" customWidth="1"/>
    <col min="9" max="9" width="23.85546875" style="88" customWidth="1"/>
    <col min="10" max="10" width="14.85546875" style="88" customWidth="1"/>
    <col min="11" max="11" width="24.140625" style="88" customWidth="1"/>
    <col min="12" max="16384" width="9.140625" style="88"/>
  </cols>
  <sheetData>
    <row r="1" spans="1:11" ht="15.75" x14ac:dyDescent="0.25">
      <c r="B1" s="283">
        <v>45251</v>
      </c>
    </row>
    <row r="2" spans="1:11" ht="18" x14ac:dyDescent="0.25">
      <c r="B2" s="19" t="s">
        <v>86</v>
      </c>
    </row>
    <row r="3" spans="1:11" ht="15.75" customHeight="1" x14ac:dyDescent="0.2">
      <c r="B3" s="20" t="s">
        <v>89</v>
      </c>
    </row>
    <row r="4" spans="1:11" s="43" customFormat="1" ht="81" customHeight="1" x14ac:dyDescent="0.25">
      <c r="B4" s="314" t="s">
        <v>155</v>
      </c>
      <c r="C4" s="314"/>
      <c r="D4" s="314"/>
      <c r="E4" s="314"/>
      <c r="F4" s="314"/>
      <c r="G4" s="314"/>
    </row>
    <row r="5" spans="1:11" s="97" customFormat="1" ht="39" customHeight="1" x14ac:dyDescent="0.3">
      <c r="A5" s="116"/>
      <c r="B5" s="116" t="s">
        <v>149</v>
      </c>
      <c r="C5" s="117"/>
      <c r="D5" s="98"/>
      <c r="E5" s="98"/>
      <c r="F5" s="98"/>
      <c r="G5" s="98"/>
    </row>
    <row r="6" spans="1:11" s="97" customFormat="1" ht="39" customHeight="1" x14ac:dyDescent="0.3">
      <c r="A6" s="116"/>
      <c r="B6" s="117"/>
      <c r="C6" s="117"/>
      <c r="D6" s="98"/>
      <c r="E6" s="98"/>
      <c r="F6" s="98"/>
      <c r="G6" s="98"/>
    </row>
    <row r="7" spans="1:11" s="43" customFormat="1" ht="24" thickBot="1" x14ac:dyDescent="0.4">
      <c r="B7" s="118" t="s">
        <v>139</v>
      </c>
      <c r="H7" s="119"/>
      <c r="I7" s="119"/>
      <c r="J7" s="119"/>
      <c r="K7" s="119"/>
    </row>
    <row r="8" spans="1:11" s="43" customFormat="1" ht="24" thickBot="1" x14ac:dyDescent="0.3">
      <c r="B8" s="265" t="s">
        <v>1</v>
      </c>
      <c r="C8" s="277"/>
      <c r="D8" s="267" t="s">
        <v>134</v>
      </c>
      <c r="E8" s="280"/>
      <c r="F8" s="281" t="s">
        <v>140</v>
      </c>
      <c r="G8" s="273"/>
      <c r="H8" s="105"/>
      <c r="I8" s="105"/>
      <c r="J8" s="105"/>
      <c r="K8" s="105"/>
    </row>
    <row r="9" spans="1:11" s="43" customFormat="1" ht="30" customHeight="1" x14ac:dyDescent="0.2">
      <c r="B9" s="274" t="s">
        <v>92</v>
      </c>
      <c r="C9" s="275"/>
      <c r="D9" s="267" t="s">
        <v>135</v>
      </c>
      <c r="E9" s="276" t="s">
        <v>108</v>
      </c>
      <c r="F9" s="277"/>
      <c r="G9" s="269" t="s">
        <v>133</v>
      </c>
      <c r="H9" s="104"/>
      <c r="I9" s="120"/>
      <c r="J9" s="121"/>
      <c r="K9" s="121"/>
    </row>
    <row r="10" spans="1:11" s="43" customFormat="1" ht="47.25" x14ac:dyDescent="0.2">
      <c r="B10" s="265" t="s">
        <v>2</v>
      </c>
      <c r="C10" s="266"/>
      <c r="D10" s="267" t="s">
        <v>136</v>
      </c>
      <c r="E10" s="268" t="s">
        <v>150</v>
      </c>
      <c r="F10" s="266"/>
      <c r="G10" s="269" t="s">
        <v>153</v>
      </c>
      <c r="H10" s="104"/>
      <c r="I10" s="120"/>
      <c r="J10" s="122"/>
      <c r="K10" s="122"/>
    </row>
    <row r="11" spans="1:11" s="43" customFormat="1" ht="15.75" hidden="1" customHeight="1" x14ac:dyDescent="0.2">
      <c r="B11" s="265"/>
      <c r="C11" s="266" t="s">
        <v>22</v>
      </c>
      <c r="D11" s="267"/>
      <c r="E11" s="280"/>
      <c r="F11" s="273"/>
      <c r="G11" s="282"/>
      <c r="H11" s="122"/>
      <c r="I11" s="123"/>
      <c r="J11" s="123"/>
      <c r="K11" s="119"/>
    </row>
    <row r="12" spans="1:11" s="43" customFormat="1" ht="25.5" x14ac:dyDescent="0.2">
      <c r="B12" s="265" t="s">
        <v>93</v>
      </c>
      <c r="C12" s="266"/>
      <c r="D12" s="267" t="str">
        <f>IF($C$10="Drama Series",IF(C12="China","Series are ineligible under the Chinese Treaty","Select First Co-pro Country in C10"),"Select First Co-pro Country in C12")</f>
        <v>Select First Co-pro Country in C12</v>
      </c>
      <c r="E12" s="268" t="s">
        <v>109</v>
      </c>
      <c r="F12" s="266"/>
      <c r="G12" s="269" t="s">
        <v>154</v>
      </c>
      <c r="H12" s="104"/>
      <c r="I12" s="120"/>
      <c r="J12" s="122"/>
      <c r="K12" s="122"/>
    </row>
    <row r="13" spans="1:11" s="43" customFormat="1" ht="15.75" x14ac:dyDescent="0.2">
      <c r="B13" s="87" t="str">
        <f>IF($C$9&gt;1,"PARTNER COUNTRY 2:","")</f>
        <v/>
      </c>
      <c r="C13" s="23"/>
      <c r="D13" s="124" t="str">
        <f>IF($C$10="Drama Series",IF(C13="China","Series are ineligible under the Chinese Treaty","Select Second Co-pro Country in C13"),"Select Second Co-pro Country in C13")</f>
        <v>Select Second Co-pro Country in C13</v>
      </c>
    </row>
    <row r="14" spans="1:11" s="43" customFormat="1" ht="16.5" thickBot="1" x14ac:dyDescent="0.25">
      <c r="B14" s="87" t="str">
        <f>IF($C$9&gt;2,"PARTNER COUNTRY 3:","")</f>
        <v/>
      </c>
      <c r="C14" s="24"/>
      <c r="D14" s="124" t="str">
        <f>IF($C$10="Drama Series",IF(C14="China","Series are ineligible under the Chinese Treaty","Select Third Co-pro Country in C14"),"Select Third Co-pro Country in C14")</f>
        <v>Select Third Co-pro Country in C14</v>
      </c>
    </row>
    <row r="15" spans="1:11" s="43" customFormat="1" ht="15" hidden="1" x14ac:dyDescent="0.2">
      <c r="C15" s="125" t="s">
        <v>24</v>
      </c>
      <c r="D15" s="126"/>
    </row>
    <row r="16" spans="1:11" s="43" customFormat="1" ht="15" hidden="1" x14ac:dyDescent="0.2">
      <c r="C16" s="125" t="s">
        <v>23</v>
      </c>
      <c r="D16" s="126"/>
    </row>
    <row r="17" spans="2:9" s="43" customFormat="1" ht="23.25" x14ac:dyDescent="0.35">
      <c r="B17" s="118" t="s">
        <v>141</v>
      </c>
      <c r="C17" s="206"/>
      <c r="D17" s="126"/>
    </row>
    <row r="18" spans="2:9" s="43" customFormat="1" ht="15.75" x14ac:dyDescent="0.25">
      <c r="B18" s="103" t="s">
        <v>145</v>
      </c>
      <c r="C18" s="316" t="s">
        <v>110</v>
      </c>
      <c r="D18" s="316"/>
      <c r="E18" s="316"/>
      <c r="F18" s="316"/>
      <c r="G18" s="316"/>
    </row>
    <row r="19" spans="2:9" s="43" customFormat="1" ht="16.5" thickBot="1" x14ac:dyDescent="0.3">
      <c r="B19" s="53"/>
      <c r="C19" s="316"/>
      <c r="D19" s="316"/>
      <c r="E19" s="316"/>
      <c r="F19" s="316"/>
      <c r="G19" s="316"/>
    </row>
    <row r="20" spans="2:9" s="43" customFormat="1" ht="15.75" thickBot="1" x14ac:dyDescent="0.25">
      <c r="B20" s="152" t="s">
        <v>102</v>
      </c>
      <c r="C20" s="153" t="s">
        <v>49</v>
      </c>
      <c r="D20" s="154" t="s">
        <v>50</v>
      </c>
      <c r="E20" s="169" t="s">
        <v>98</v>
      </c>
    </row>
    <row r="21" spans="2:9" s="43" customFormat="1" ht="15" x14ac:dyDescent="0.2">
      <c r="B21" s="284" t="s">
        <v>172</v>
      </c>
      <c r="C21" s="49"/>
      <c r="D21" s="287" t="s">
        <v>47</v>
      </c>
      <c r="E21" s="16"/>
      <c r="F21" s="127"/>
      <c r="G21" s="128"/>
      <c r="H21" s="128"/>
      <c r="I21" s="128"/>
    </row>
    <row r="22" spans="2:9" s="43" customFormat="1" ht="15" x14ac:dyDescent="0.2">
      <c r="B22" s="285" t="s">
        <v>158</v>
      </c>
      <c r="C22" s="49"/>
      <c r="D22" s="287" t="s">
        <v>159</v>
      </c>
      <c r="E22" s="16"/>
      <c r="F22" s="127"/>
      <c r="G22" s="128"/>
      <c r="H22" s="128"/>
      <c r="I22" s="128"/>
    </row>
    <row r="23" spans="2:9" s="43" customFormat="1" ht="15.75" customHeight="1" x14ac:dyDescent="0.2">
      <c r="B23" s="286" t="s">
        <v>156</v>
      </c>
      <c r="C23" s="49"/>
      <c r="D23" s="287" t="s">
        <v>47</v>
      </c>
      <c r="E23" s="16"/>
      <c r="F23" s="127"/>
      <c r="G23" s="128"/>
      <c r="H23" s="128"/>
      <c r="I23" s="128"/>
    </row>
    <row r="24" spans="2:9" s="43" customFormat="1" ht="15" x14ac:dyDescent="0.2">
      <c r="B24" s="286" t="s">
        <v>171</v>
      </c>
      <c r="C24" s="49"/>
      <c r="D24" s="287" t="s">
        <v>170</v>
      </c>
      <c r="E24" s="16"/>
      <c r="F24" s="127"/>
      <c r="G24" s="128"/>
      <c r="H24" s="128"/>
      <c r="I24" s="128"/>
    </row>
    <row r="25" spans="2:9" s="43" customFormat="1" ht="15" x14ac:dyDescent="0.2">
      <c r="B25" s="285" t="s">
        <v>85</v>
      </c>
      <c r="C25" s="49"/>
      <c r="D25" s="287" t="s">
        <v>48</v>
      </c>
      <c r="E25" s="16"/>
      <c r="F25" s="127"/>
      <c r="G25" s="128"/>
      <c r="H25" s="128"/>
      <c r="I25" s="128"/>
    </row>
    <row r="26" spans="2:9" s="43" customFormat="1" ht="15" x14ac:dyDescent="0.2">
      <c r="B26" s="15" t="s">
        <v>160</v>
      </c>
      <c r="C26" s="49"/>
      <c r="D26" s="166" t="s">
        <v>161</v>
      </c>
      <c r="E26" s="16"/>
      <c r="F26" s="127"/>
      <c r="G26" s="128"/>
      <c r="H26" s="128"/>
      <c r="I26" s="128"/>
    </row>
    <row r="27" spans="2:9" s="43" customFormat="1" ht="15" x14ac:dyDescent="0.2">
      <c r="B27" s="15" t="s">
        <v>162</v>
      </c>
      <c r="C27" s="49"/>
      <c r="D27" s="166" t="s">
        <v>47</v>
      </c>
      <c r="E27" s="16"/>
      <c r="F27" s="127"/>
      <c r="G27" s="128"/>
      <c r="H27" s="128"/>
      <c r="I27" s="128"/>
    </row>
    <row r="28" spans="2:9" s="43" customFormat="1" ht="15" x14ac:dyDescent="0.2">
      <c r="B28" s="15"/>
      <c r="C28" s="49"/>
      <c r="D28" s="166"/>
      <c r="E28" s="16"/>
      <c r="F28" s="127"/>
      <c r="G28" s="128"/>
      <c r="H28" s="128"/>
      <c r="I28" s="128"/>
    </row>
    <row r="29" spans="2:9" s="43" customFormat="1" ht="15" x14ac:dyDescent="0.2">
      <c r="B29" s="15"/>
      <c r="C29" s="49"/>
      <c r="D29" s="166"/>
      <c r="E29" s="16"/>
      <c r="F29" s="127"/>
      <c r="G29" s="128"/>
      <c r="H29" s="128"/>
      <c r="I29" s="128"/>
    </row>
    <row r="30" spans="2:9" s="43" customFormat="1" ht="15" x14ac:dyDescent="0.2">
      <c r="B30" s="15"/>
      <c r="C30" s="49"/>
      <c r="D30" s="166"/>
      <c r="E30" s="16"/>
    </row>
    <row r="31" spans="2:9" s="43" customFormat="1" ht="15" x14ac:dyDescent="0.2">
      <c r="B31" s="165"/>
      <c r="C31" s="49"/>
      <c r="D31" s="167"/>
      <c r="E31" s="16"/>
    </row>
    <row r="32" spans="2:9" s="43" customFormat="1" ht="15" x14ac:dyDescent="0.2">
      <c r="B32" s="165"/>
      <c r="C32" s="49"/>
      <c r="D32" s="167"/>
      <c r="E32" s="16"/>
    </row>
    <row r="33" spans="1:6" s="43" customFormat="1" ht="15" x14ac:dyDescent="0.2">
      <c r="B33" s="15"/>
      <c r="C33" s="49"/>
      <c r="D33" s="166"/>
      <c r="E33" s="16"/>
    </row>
    <row r="34" spans="1:6" s="43" customFormat="1" ht="15" x14ac:dyDescent="0.2">
      <c r="B34" s="15"/>
      <c r="C34" s="49"/>
      <c r="D34" s="166"/>
      <c r="E34" s="16"/>
    </row>
    <row r="35" spans="1:6" s="43" customFormat="1" ht="15" x14ac:dyDescent="0.2">
      <c r="B35" s="15"/>
      <c r="C35" s="49"/>
      <c r="D35" s="166"/>
      <c r="E35" s="16"/>
    </row>
    <row r="36" spans="1:6" s="43" customFormat="1" ht="15" x14ac:dyDescent="0.2">
      <c r="B36" s="15"/>
      <c r="C36" s="49"/>
      <c r="D36" s="166"/>
      <c r="E36" s="16"/>
    </row>
    <row r="37" spans="1:6" s="43" customFormat="1" ht="15" x14ac:dyDescent="0.2">
      <c r="B37" s="15"/>
      <c r="C37" s="49"/>
      <c r="D37" s="166"/>
      <c r="E37" s="16"/>
    </row>
    <row r="38" spans="1:6" s="43" customFormat="1" ht="15.75" thickBot="1" x14ac:dyDescent="0.25">
      <c r="B38" s="15"/>
      <c r="C38" s="49"/>
      <c r="D38" s="166"/>
      <c r="E38" s="16"/>
    </row>
    <row r="39" spans="1:6" s="43" customFormat="1" ht="16.5" thickBot="1" x14ac:dyDescent="0.3">
      <c r="B39" s="170"/>
      <c r="C39" s="171"/>
      <c r="D39" s="172" t="s">
        <v>0</v>
      </c>
      <c r="E39" s="54">
        <f>SUM(E21:E38)</f>
        <v>0</v>
      </c>
    </row>
    <row r="40" spans="1:6" s="43" customFormat="1" ht="16.5" thickBot="1" x14ac:dyDescent="0.3">
      <c r="A40" s="119"/>
      <c r="B40" s="45"/>
      <c r="C40" s="45"/>
      <c r="D40" s="44" t="s">
        <v>22</v>
      </c>
      <c r="E40" s="54">
        <f>SUMIF($C$21:$C$38,D40,$E$21:$E$38)</f>
        <v>0</v>
      </c>
    </row>
    <row r="41" spans="1:6" s="43" customFormat="1" ht="26.25" customHeight="1" thickBot="1" x14ac:dyDescent="0.3">
      <c r="D41" s="55">
        <f>C12</f>
        <v>0</v>
      </c>
      <c r="E41" s="54">
        <f>SUMIF($C$21:$C$38,D41,$E$21:$E$38)</f>
        <v>0</v>
      </c>
    </row>
    <row r="42" spans="1:6" s="43" customFormat="1" ht="16.5" thickBot="1" x14ac:dyDescent="0.3">
      <c r="D42" s="55">
        <f>C13</f>
        <v>0</v>
      </c>
      <c r="E42" s="54">
        <f>SUMIF($C$21:$C$38,D42,$E$21:$E$38)</f>
        <v>0</v>
      </c>
    </row>
    <row r="43" spans="1:6" s="43" customFormat="1" ht="16.5" thickBot="1" x14ac:dyDescent="0.3">
      <c r="B43" s="97"/>
      <c r="D43" s="55">
        <f>C14</f>
        <v>0</v>
      </c>
      <c r="E43" s="54">
        <f>SUMIF($C$21:$C$38,D43,$E$21:$E$38)</f>
        <v>0</v>
      </c>
    </row>
    <row r="44" spans="1:6" s="43" customFormat="1" ht="15" x14ac:dyDescent="0.2"/>
    <row r="45" spans="1:6" s="43" customFormat="1" ht="39" customHeight="1" x14ac:dyDescent="0.25">
      <c r="B45" s="129" t="s">
        <v>137</v>
      </c>
      <c r="E45" s="315"/>
      <c r="F45" s="315"/>
    </row>
    <row r="46" spans="1:6" s="43" customFormat="1" ht="15" x14ac:dyDescent="0.2">
      <c r="B46" s="126" t="s">
        <v>100</v>
      </c>
    </row>
    <row r="47" spans="1:6" s="43" customFormat="1" ht="15" x14ac:dyDescent="0.2"/>
    <row r="48" spans="1:6" s="43" customFormat="1" ht="18" x14ac:dyDescent="0.25">
      <c r="B48" s="130" t="s">
        <v>138</v>
      </c>
      <c r="C48" s="126" t="s">
        <v>163</v>
      </c>
    </row>
    <row r="49" spans="2:11" s="43" customFormat="1" ht="18.75" x14ac:dyDescent="0.3">
      <c r="B49" s="103" t="s">
        <v>146</v>
      </c>
      <c r="D49" s="155" t="str">
        <f>IF(C54&lt;&gt;E39,"Total Budget does not match total finance plan","")</f>
        <v/>
      </c>
    </row>
    <row r="50" spans="2:11" s="43" customFormat="1" ht="18.75" thickBot="1" x14ac:dyDescent="0.3">
      <c r="C50" s="63"/>
      <c r="D50" s="130"/>
    </row>
    <row r="51" spans="2:11" s="43" customFormat="1" ht="15.75" thickBot="1" x14ac:dyDescent="0.25">
      <c r="B51" s="76"/>
      <c r="C51" s="81" t="s">
        <v>20</v>
      </c>
      <c r="D51" s="312" t="s">
        <v>19</v>
      </c>
      <c r="E51" s="313"/>
      <c r="F51" s="313"/>
      <c r="G51" s="313"/>
      <c r="H51" s="85"/>
      <c r="I51" s="85"/>
      <c r="J51" s="85"/>
      <c r="K51" s="86"/>
    </row>
    <row r="52" spans="2:11" s="43" customFormat="1" ht="15.75" thickBot="1" x14ac:dyDescent="0.25">
      <c r="B52" s="77"/>
      <c r="C52" s="99"/>
      <c r="D52" s="299" t="s">
        <v>22</v>
      </c>
      <c r="E52" s="300"/>
      <c r="F52" s="301">
        <f>C12</f>
        <v>0</v>
      </c>
      <c r="G52" s="300"/>
      <c r="H52" s="301">
        <f>C13</f>
        <v>0</v>
      </c>
      <c r="I52" s="300"/>
      <c r="J52" s="301">
        <f>C14</f>
        <v>0</v>
      </c>
      <c r="K52" s="300"/>
    </row>
    <row r="53" spans="2:11" s="43" customFormat="1" ht="16.5" thickBot="1" x14ac:dyDescent="0.3">
      <c r="B53" s="78" t="s">
        <v>20</v>
      </c>
      <c r="C53" s="209">
        <f>F12</f>
        <v>0</v>
      </c>
      <c r="D53" s="26" t="s">
        <v>46</v>
      </c>
      <c r="E53" s="27" t="e">
        <f>MAX(G53,I53,K53)</f>
        <v>#N/A</v>
      </c>
      <c r="F53" s="26" t="s">
        <v>46</v>
      </c>
      <c r="G53" s="27" t="e">
        <f>VLOOKUP(F52,Data!$A$2:$B$16,2)</f>
        <v>#N/A</v>
      </c>
      <c r="H53" s="26" t="s">
        <v>46</v>
      </c>
      <c r="I53" s="27">
        <f>IF(C13&lt;&gt;"",VLOOKUP(H52,Data!$A$2:$B$16,2),0)</f>
        <v>0</v>
      </c>
      <c r="J53" s="26" t="s">
        <v>46</v>
      </c>
      <c r="K53" s="27" t="b">
        <f>IF(C14&lt;&gt;"",VLOOKUP(J52,Data!$A$2:$B$16,2))</f>
        <v>0</v>
      </c>
    </row>
    <row r="54" spans="2:11" s="43" customFormat="1" ht="17.25" thickTop="1" thickBot="1" x14ac:dyDescent="0.3">
      <c r="B54" s="78" t="s">
        <v>97</v>
      </c>
      <c r="C54" s="210">
        <f>F9</f>
        <v>0</v>
      </c>
      <c r="D54" s="79" t="s">
        <v>17</v>
      </c>
      <c r="E54" s="69" t="s">
        <v>18</v>
      </c>
      <c r="F54" s="71" t="s">
        <v>17</v>
      </c>
      <c r="G54" s="69" t="s">
        <v>18</v>
      </c>
      <c r="H54" s="71" t="s">
        <v>17</v>
      </c>
      <c r="I54" s="74" t="s">
        <v>18</v>
      </c>
      <c r="J54" s="71" t="s">
        <v>17</v>
      </c>
      <c r="K54" s="74" t="s">
        <v>18</v>
      </c>
    </row>
    <row r="55" spans="2:11" s="43" customFormat="1" ht="16.5" thickBot="1" x14ac:dyDescent="0.3">
      <c r="B55" s="78" t="s">
        <v>105</v>
      </c>
      <c r="C55" s="82" t="e">
        <f>C53/C54</f>
        <v>#DIV/0!</v>
      </c>
      <c r="D55" s="80">
        <f>E40</f>
        <v>0</v>
      </c>
      <c r="E55" s="214" t="e">
        <f>D55/E39</f>
        <v>#DIV/0!</v>
      </c>
      <c r="F55" s="72">
        <f>E41</f>
        <v>0</v>
      </c>
      <c r="G55" s="215" t="e">
        <f>F55/E39</f>
        <v>#DIV/0!</v>
      </c>
      <c r="H55" s="72">
        <f>E42</f>
        <v>0</v>
      </c>
      <c r="I55" s="75" t="e">
        <f>H55/E39</f>
        <v>#DIV/0!</v>
      </c>
      <c r="J55" s="72">
        <f>E43</f>
        <v>0</v>
      </c>
      <c r="K55" s="75" t="e">
        <f>J55/E39</f>
        <v>#DIV/0!</v>
      </c>
    </row>
    <row r="56" spans="2:11" s="43" customFormat="1" ht="15.75" thickBot="1" x14ac:dyDescent="0.25">
      <c r="B56" s="84" t="s">
        <v>103</v>
      </c>
      <c r="C56" s="83" t="e">
        <f>C55-E55</f>
        <v>#DIV/0!</v>
      </c>
      <c r="F56" s="66"/>
      <c r="G56" s="66"/>
      <c r="H56" s="66"/>
      <c r="I56" s="66"/>
      <c r="J56" s="66"/>
      <c r="K56" s="67"/>
    </row>
    <row r="57" spans="2:11" s="43" customFormat="1" ht="33.75" customHeight="1" x14ac:dyDescent="0.2">
      <c r="B57" s="302" t="s">
        <v>117</v>
      </c>
      <c r="C57" s="304" t="e">
        <f>IF(C56&lt;-5%,"Spend too low","Eligible")</f>
        <v>#DIV/0!</v>
      </c>
      <c r="D57" s="306" t="s">
        <v>94</v>
      </c>
      <c r="E57" s="46" t="e">
        <f>IF(E$55&gt;=$E53,"Eligible",D52)</f>
        <v>#DIV/0!</v>
      </c>
      <c r="F57" s="308"/>
      <c r="G57" s="59" t="e">
        <f>IF(G$55&gt;=$G53,"Eligible",F52)</f>
        <v>#DIV/0!</v>
      </c>
      <c r="H57" s="310"/>
      <c r="I57" s="46" t="e">
        <f>IF(I$55&gt;=$I53,"Eligible",H52)</f>
        <v>#DIV/0!</v>
      </c>
      <c r="J57" s="292"/>
      <c r="K57" s="46" t="e">
        <f>IF(K$55&gt;=$K54,"Eligible",J52)</f>
        <v>#DIV/0!</v>
      </c>
    </row>
    <row r="58" spans="2:11" s="43" customFormat="1" ht="78.75" customHeight="1" thickBot="1" x14ac:dyDescent="0.25">
      <c r="B58" s="303"/>
      <c r="C58" s="305"/>
      <c r="D58" s="307"/>
      <c r="E58" s="58" t="e">
        <f>IF(E$55&gt;=$E53,"","financial contribution under minimum, check finance plan")</f>
        <v>#DIV/0!</v>
      </c>
      <c r="F58" s="309"/>
      <c r="G58" s="60" t="e">
        <f>IF(G$55&gt;=$G53,"","financial contribution under minimum, check finance plan")</f>
        <v>#DIV/0!</v>
      </c>
      <c r="H58" s="311"/>
      <c r="I58" s="58" t="e">
        <f>IF(I$55&gt;=$I53,"","financial contribution under minimum, check finance plan")</f>
        <v>#DIV/0!</v>
      </c>
      <c r="J58" s="293"/>
      <c r="K58" s="58" t="e">
        <f>IF(K$55&gt;=$K53,"","financial contribution under minimum, check finance plan")</f>
        <v>#DIV/0!</v>
      </c>
    </row>
    <row r="59" spans="2:11" s="43" customFormat="1" ht="15.75" x14ac:dyDescent="0.25">
      <c r="H59" s="18"/>
      <c r="I59" s="97"/>
      <c r="J59" s="18"/>
    </row>
    <row r="60" spans="2:11" s="43" customFormat="1" ht="23.25" x14ac:dyDescent="0.35">
      <c r="B60" s="118" t="s">
        <v>142</v>
      </c>
      <c r="H60" s="18"/>
      <c r="I60" s="97"/>
      <c r="J60" s="18"/>
    </row>
    <row r="61" spans="2:11" s="43" customFormat="1" ht="15.75" x14ac:dyDescent="0.25">
      <c r="B61" s="103" t="s">
        <v>147</v>
      </c>
      <c r="C61" s="126"/>
    </row>
    <row r="62" spans="2:11" s="43" customFormat="1" ht="15.75" x14ac:dyDescent="0.25">
      <c r="B62" s="25"/>
      <c r="C62" s="126"/>
    </row>
    <row r="63" spans="2:11" s="43" customFormat="1" ht="15.75" x14ac:dyDescent="0.25">
      <c r="B63" s="21" t="s">
        <v>41</v>
      </c>
      <c r="C63" s="23"/>
      <c r="D63" s="21" t="str">
        <f>IF(C63="Yes","Please enter role:","")</f>
        <v/>
      </c>
      <c r="E63" s="28"/>
    </row>
    <row r="64" spans="2:11" s="43" customFormat="1" ht="16.5" thickBot="1" x14ac:dyDescent="0.3">
      <c r="B64" s="21"/>
      <c r="C64" s="131"/>
    </row>
    <row r="65" spans="2:11" s="43" customFormat="1" ht="16.5" thickBot="1" x14ac:dyDescent="0.3">
      <c r="B65" s="181"/>
      <c r="C65" s="114" t="s">
        <v>25</v>
      </c>
      <c r="D65" s="114" t="s">
        <v>26</v>
      </c>
      <c r="E65" s="114" t="s">
        <v>27</v>
      </c>
      <c r="F65" s="115" t="s">
        <v>80</v>
      </c>
      <c r="G65" s="115" t="s">
        <v>28</v>
      </c>
    </row>
    <row r="66" spans="2:11" s="43" customFormat="1" ht="15" x14ac:dyDescent="0.2">
      <c r="B66" s="294" t="s">
        <v>45</v>
      </c>
      <c r="C66" s="31" t="s">
        <v>29</v>
      </c>
      <c r="D66" s="32"/>
      <c r="E66" s="175"/>
      <c r="F66" s="182">
        <f t="shared" ref="F66:F78" si="0">IF(E66=$D$52,G66,IF(E66=$C$15,G66/2,0))</f>
        <v>0</v>
      </c>
      <c r="G66" s="183">
        <v>2</v>
      </c>
    </row>
    <row r="67" spans="2:11" s="43" customFormat="1" ht="15" x14ac:dyDescent="0.2">
      <c r="B67" s="295"/>
      <c r="C67" s="33" t="s">
        <v>30</v>
      </c>
      <c r="D67" s="34"/>
      <c r="E67" s="165"/>
      <c r="F67" s="179">
        <f t="shared" si="0"/>
        <v>0</v>
      </c>
      <c r="G67" s="184">
        <v>2</v>
      </c>
    </row>
    <row r="68" spans="2:11" s="43" customFormat="1" ht="15" x14ac:dyDescent="0.2">
      <c r="B68" s="295"/>
      <c r="C68" s="33" t="s">
        <v>31</v>
      </c>
      <c r="D68" s="34"/>
      <c r="E68" s="165"/>
      <c r="F68" s="179">
        <f t="shared" si="0"/>
        <v>0</v>
      </c>
      <c r="G68" s="184">
        <v>1</v>
      </c>
    </row>
    <row r="69" spans="2:11" s="43" customFormat="1" ht="15" x14ac:dyDescent="0.2">
      <c r="B69" s="296"/>
      <c r="C69" s="57" t="s">
        <v>59</v>
      </c>
      <c r="D69" s="35"/>
      <c r="E69" s="176"/>
      <c r="F69" s="180">
        <f t="shared" si="0"/>
        <v>0</v>
      </c>
      <c r="G69" s="185">
        <v>1</v>
      </c>
    </row>
    <row r="70" spans="2:11" s="43" customFormat="1" ht="15" x14ac:dyDescent="0.2">
      <c r="B70" s="297" t="s">
        <v>96</v>
      </c>
      <c r="C70" s="173" t="s">
        <v>152</v>
      </c>
      <c r="D70" s="90"/>
      <c r="E70" s="177"/>
      <c r="F70" s="178">
        <f t="shared" si="0"/>
        <v>0</v>
      </c>
      <c r="G70" s="186">
        <v>1</v>
      </c>
    </row>
    <row r="71" spans="2:11" s="43" customFormat="1" ht="15" x14ac:dyDescent="0.2">
      <c r="B71" s="295"/>
      <c r="C71" s="207" t="s">
        <v>152</v>
      </c>
      <c r="D71" s="34"/>
      <c r="E71" s="165"/>
      <c r="F71" s="179">
        <f t="shared" si="0"/>
        <v>0</v>
      </c>
      <c r="G71" s="184">
        <v>1</v>
      </c>
    </row>
    <row r="72" spans="2:11" s="43" customFormat="1" ht="15" x14ac:dyDescent="0.2">
      <c r="B72" s="295"/>
      <c r="C72" s="207" t="s">
        <v>152</v>
      </c>
      <c r="D72" s="34"/>
      <c r="E72" s="165"/>
      <c r="F72" s="179">
        <f t="shared" si="0"/>
        <v>0</v>
      </c>
      <c r="G72" s="184">
        <v>1</v>
      </c>
    </row>
    <row r="73" spans="2:11" s="43" customFormat="1" ht="15" x14ac:dyDescent="0.2">
      <c r="B73" s="296"/>
      <c r="C73" s="208" t="s">
        <v>152</v>
      </c>
      <c r="D73" s="35"/>
      <c r="E73" s="176"/>
      <c r="F73" s="180">
        <f t="shared" si="0"/>
        <v>0</v>
      </c>
      <c r="G73" s="185">
        <v>1</v>
      </c>
    </row>
    <row r="74" spans="2:11" s="43" customFormat="1" ht="15" x14ac:dyDescent="0.2">
      <c r="B74" s="297" t="s">
        <v>83</v>
      </c>
      <c r="C74" s="173"/>
      <c r="D74" s="34"/>
      <c r="E74" s="165"/>
      <c r="F74" s="179">
        <f t="shared" si="0"/>
        <v>0</v>
      </c>
      <c r="G74" s="184">
        <v>1</v>
      </c>
    </row>
    <row r="75" spans="2:11" s="43" customFormat="1" ht="15" x14ac:dyDescent="0.2">
      <c r="B75" s="295"/>
      <c r="C75" s="173"/>
      <c r="D75" s="34"/>
      <c r="E75" s="165"/>
      <c r="F75" s="179">
        <f t="shared" si="0"/>
        <v>0</v>
      </c>
      <c r="G75" s="184">
        <v>1</v>
      </c>
    </row>
    <row r="76" spans="2:11" s="43" customFormat="1" ht="15" x14ac:dyDescent="0.2">
      <c r="B76" s="295"/>
      <c r="C76" s="173"/>
      <c r="D76" s="34"/>
      <c r="E76" s="165"/>
      <c r="F76" s="179">
        <f t="shared" si="0"/>
        <v>0</v>
      </c>
      <c r="G76" s="184">
        <v>1</v>
      </c>
    </row>
    <row r="77" spans="2:11" s="43" customFormat="1" ht="15" x14ac:dyDescent="0.2">
      <c r="B77" s="295"/>
      <c r="C77" s="173"/>
      <c r="D77" s="34"/>
      <c r="E77" s="165"/>
      <c r="F77" s="179">
        <f t="shared" si="0"/>
        <v>0</v>
      </c>
      <c r="G77" s="184">
        <v>1</v>
      </c>
    </row>
    <row r="78" spans="2:11" s="43" customFormat="1" ht="15.75" thickBot="1" x14ac:dyDescent="0.25">
      <c r="B78" s="298"/>
      <c r="C78" s="187"/>
      <c r="D78" s="188"/>
      <c r="E78" s="189"/>
      <c r="F78" s="190">
        <f t="shared" si="0"/>
        <v>0</v>
      </c>
      <c r="G78" s="191">
        <v>1</v>
      </c>
      <c r="H78" s="97"/>
      <c r="I78" s="97"/>
      <c r="K78" s="133"/>
    </row>
    <row r="79" spans="2:11" s="43" customFormat="1" ht="16.5" thickBot="1" x14ac:dyDescent="0.3">
      <c r="B79" s="110"/>
      <c r="C79" s="134"/>
      <c r="D79" s="135"/>
      <c r="E79" s="36" t="s">
        <v>81</v>
      </c>
      <c r="F79" s="37">
        <f>SUM(F66:F78)</f>
        <v>0</v>
      </c>
      <c r="G79" s="37">
        <f>SUM(G66:G78)</f>
        <v>15</v>
      </c>
    </row>
    <row r="80" spans="2:11" s="43" customFormat="1" ht="15.75" thickBot="1" x14ac:dyDescent="0.25">
      <c r="E80" s="38" t="s">
        <v>104</v>
      </c>
      <c r="F80" s="56">
        <f>F79/G79</f>
        <v>0</v>
      </c>
    </row>
    <row r="81" spans="2:9" s="43" customFormat="1" ht="15" x14ac:dyDescent="0.2">
      <c r="B81" s="39" t="s">
        <v>63</v>
      </c>
      <c r="C81" s="61" t="e">
        <f>IF(F82&lt;-5%,"Points too low","Eligible")</f>
        <v>#DIV/0!</v>
      </c>
      <c r="E81" s="40" t="s">
        <v>32</v>
      </c>
      <c r="F81" s="64" t="e">
        <f>E55</f>
        <v>#DIV/0!</v>
      </c>
    </row>
    <row r="82" spans="2:9" s="43" customFormat="1" ht="16.5" thickBot="1" x14ac:dyDescent="0.25">
      <c r="B82" s="41" t="s">
        <v>95</v>
      </c>
      <c r="C82" s="62" t="e">
        <f>IF(F80&gt;=E53,"Eligible","Under minimum")</f>
        <v>#N/A</v>
      </c>
      <c r="E82" s="42" t="s">
        <v>21</v>
      </c>
      <c r="F82" s="65" t="e">
        <f>F80-F81</f>
        <v>#DIV/0!</v>
      </c>
    </row>
    <row r="83" spans="2:9" s="43" customFormat="1" ht="15" x14ac:dyDescent="0.2"/>
    <row r="84" spans="2:9" s="43" customFormat="1" ht="18.75" x14ac:dyDescent="0.3">
      <c r="C84" s="156" t="str">
        <f>IF(COUNTBLANK(D66:F78)=0,"","You must complete all highligted cells in the points table above")</f>
        <v>You must complete all highligted cells in the points table above</v>
      </c>
    </row>
    <row r="85" spans="2:9" s="97" customFormat="1" ht="15" x14ac:dyDescent="0.2"/>
    <row r="86" spans="2:9" s="43" customFormat="1" ht="23.25" x14ac:dyDescent="0.35">
      <c r="B86" s="118" t="s">
        <v>143</v>
      </c>
    </row>
    <row r="87" spans="2:9" s="43" customFormat="1" ht="16.5" thickBot="1" x14ac:dyDescent="0.3">
      <c r="B87" s="103" t="s">
        <v>148</v>
      </c>
      <c r="C87" s="126"/>
      <c r="G87" s="97"/>
      <c r="H87" s="97"/>
      <c r="I87" s="97"/>
    </row>
    <row r="88" spans="2:9" s="43" customFormat="1" ht="32.25" thickBot="1" x14ac:dyDescent="0.3">
      <c r="E88" s="211" t="s">
        <v>128</v>
      </c>
      <c r="F88" s="211" t="s">
        <v>122</v>
      </c>
      <c r="G88" s="211" t="s">
        <v>129</v>
      </c>
      <c r="H88" s="211" t="s">
        <v>130</v>
      </c>
      <c r="I88" s="211" t="s">
        <v>131</v>
      </c>
    </row>
    <row r="89" spans="2:9" s="43" customFormat="1" ht="32.25" thickBot="1" x14ac:dyDescent="0.3">
      <c r="B89" s="89" t="s">
        <v>120</v>
      </c>
      <c r="C89" s="216" t="s">
        <v>121</v>
      </c>
      <c r="D89" s="91" t="s">
        <v>144</v>
      </c>
      <c r="E89" s="212" t="s">
        <v>22</v>
      </c>
      <c r="F89" s="213" t="str">
        <f>IF(C12="","",C12)</f>
        <v/>
      </c>
      <c r="G89" s="213" t="str">
        <f>IF(C13="","Not Applicable",C13)</f>
        <v>Not Applicable</v>
      </c>
      <c r="H89" s="213" t="str">
        <f>IF(C14="","Not Applicable",C14)</f>
        <v>Not Applicable</v>
      </c>
      <c r="I89" s="212" t="s">
        <v>151</v>
      </c>
    </row>
    <row r="90" spans="2:9" s="43" customFormat="1" ht="15" x14ac:dyDescent="0.2">
      <c r="B90" s="254" t="s">
        <v>123</v>
      </c>
      <c r="C90" s="259"/>
      <c r="D90" s="257" t="e">
        <f>E90/C90</f>
        <v>#DIV/0!</v>
      </c>
      <c r="E90" s="259"/>
      <c r="F90" s="259"/>
      <c r="G90" s="259"/>
      <c r="H90" s="259"/>
      <c r="I90" s="259"/>
    </row>
    <row r="91" spans="2:9" s="43" customFormat="1" ht="15" x14ac:dyDescent="0.2">
      <c r="B91" s="255" t="s">
        <v>124</v>
      </c>
      <c r="C91" s="92"/>
      <c r="D91" s="257" t="e">
        <f t="shared" ref="D91:D93" si="1">E91/C91</f>
        <v>#DIV/0!</v>
      </c>
      <c r="E91" s="92"/>
      <c r="F91" s="92"/>
      <c r="G91" s="92"/>
      <c r="H91" s="92"/>
      <c r="I91" s="92"/>
    </row>
    <row r="92" spans="2:9" s="43" customFormat="1" ht="15" x14ac:dyDescent="0.2">
      <c r="B92" s="255" t="s">
        <v>125</v>
      </c>
      <c r="C92" s="92"/>
      <c r="D92" s="257" t="e">
        <f t="shared" si="1"/>
        <v>#DIV/0!</v>
      </c>
      <c r="E92" s="92"/>
      <c r="F92" s="92"/>
      <c r="G92" s="92"/>
      <c r="H92" s="92"/>
      <c r="I92" s="92"/>
    </row>
    <row r="93" spans="2:9" s="43" customFormat="1" ht="15.75" thickBot="1" x14ac:dyDescent="0.25">
      <c r="B93" s="256" t="s">
        <v>126</v>
      </c>
      <c r="C93" s="260"/>
      <c r="D93" s="258" t="e">
        <f t="shared" si="1"/>
        <v>#DIV/0!</v>
      </c>
      <c r="E93" s="260"/>
      <c r="F93" s="260"/>
      <c r="G93" s="260"/>
      <c r="H93" s="260"/>
      <c r="I93" s="260"/>
    </row>
    <row r="94" spans="2:9" s="43" customFormat="1" ht="16.5" thickBot="1" x14ac:dyDescent="0.3">
      <c r="B94" s="100" t="s">
        <v>127</v>
      </c>
      <c r="C94" s="261">
        <f>SUM(C90:C93)</f>
        <v>0</v>
      </c>
      <c r="D94" s="101" t="e">
        <f>E94/C94</f>
        <v>#DIV/0!</v>
      </c>
      <c r="E94" s="261">
        <f>SUM(E90:E93)</f>
        <v>0</v>
      </c>
      <c r="F94" s="261">
        <f>SUM(F90:F93)</f>
        <v>0</v>
      </c>
      <c r="G94" s="261">
        <f>SUM(G90:G93)</f>
        <v>0</v>
      </c>
      <c r="H94" s="261">
        <f>SUM(H90:H93)</f>
        <v>0</v>
      </c>
      <c r="I94" s="261">
        <f>I90+I91+I92+I93</f>
        <v>0</v>
      </c>
    </row>
    <row r="95" spans="2:9" s="43" customFormat="1" ht="15" x14ac:dyDescent="0.2"/>
    <row r="96" spans="2:9" s="43" customFormat="1" ht="15" x14ac:dyDescent="0.2"/>
    <row r="97" spans="4:11" s="43" customFormat="1" ht="15" x14ac:dyDescent="0.2"/>
    <row r="98" spans="4:11" s="43" customFormat="1" ht="15" x14ac:dyDescent="0.2"/>
    <row r="99" spans="4:11" s="43" customFormat="1" ht="15" x14ac:dyDescent="0.2"/>
    <row r="100" spans="4:11" s="43" customFormat="1" ht="15" x14ac:dyDescent="0.2"/>
    <row r="101" spans="4:11" s="43" customFormat="1" ht="15" x14ac:dyDescent="0.2"/>
    <row r="102" spans="4:11" s="43" customFormat="1" ht="15" x14ac:dyDescent="0.2"/>
    <row r="103" spans="4:11" s="43" customFormat="1" ht="15" x14ac:dyDescent="0.2"/>
    <row r="104" spans="4:11" s="43" customFormat="1" ht="15" x14ac:dyDescent="0.2"/>
    <row r="105" spans="4:11" s="43" customFormat="1" ht="15" x14ac:dyDescent="0.2"/>
    <row r="106" spans="4:11" s="43" customFormat="1" ht="15" x14ac:dyDescent="0.2"/>
    <row r="107" spans="4:11" s="43" customFormat="1" ht="15" x14ac:dyDescent="0.2">
      <c r="D107" s="88"/>
    </row>
    <row r="108" spans="4:11" s="43" customFormat="1" ht="15" x14ac:dyDescent="0.2">
      <c r="D108" s="88"/>
    </row>
    <row r="109" spans="4:11" s="43" customFormat="1" ht="15" x14ac:dyDescent="0.2">
      <c r="D109" s="88"/>
      <c r="E109" s="88"/>
      <c r="F109" s="88"/>
      <c r="G109" s="88"/>
      <c r="H109" s="88"/>
      <c r="I109" s="88"/>
      <c r="J109" s="88"/>
      <c r="K109" s="88"/>
    </row>
  </sheetData>
  <sheetProtection algorithmName="SHA-512" hashValue="pMMpwAsNHq8mmTdeRFY5fk6y4iAkqvVn2Fd3Qnv7FKO9PNVetSKmxd07Xv/PtgTl6OqeIztk0PwPPfLGgDy5YQ==" saltValue="SmJb42MMG1XkWTnUmFOYug==" spinCount="100000" sheet="1" selectLockedCells="1"/>
  <mergeCells count="17">
    <mergeCell ref="D51:G51"/>
    <mergeCell ref="B4:G4"/>
    <mergeCell ref="E45:F45"/>
    <mergeCell ref="H52:I52"/>
    <mergeCell ref="J52:K52"/>
    <mergeCell ref="C18:G19"/>
    <mergeCell ref="J57:J58"/>
    <mergeCell ref="B66:B69"/>
    <mergeCell ref="B70:B73"/>
    <mergeCell ref="B74:B78"/>
    <mergeCell ref="D52:E52"/>
    <mergeCell ref="F52:G52"/>
    <mergeCell ref="B57:B58"/>
    <mergeCell ref="C57:C58"/>
    <mergeCell ref="D57:D58"/>
    <mergeCell ref="F57:F58"/>
    <mergeCell ref="H57:H58"/>
  </mergeCells>
  <conditionalFormatting sqref="C13">
    <cfRule type="expression" dxfId="225" priority="92">
      <formula>$B$13=""</formula>
    </cfRule>
  </conditionalFormatting>
  <conditionalFormatting sqref="C14">
    <cfRule type="expression" dxfId="224" priority="91">
      <formula>$B$14=""</formula>
    </cfRule>
  </conditionalFormatting>
  <conditionalFormatting sqref="H51:I58">
    <cfRule type="expression" dxfId="223" priority="72">
      <formula>$H$52=0</formula>
    </cfRule>
  </conditionalFormatting>
  <conditionalFormatting sqref="J51:K58">
    <cfRule type="expression" dxfId="222" priority="71">
      <formula>$J$52=0</formula>
    </cfRule>
  </conditionalFormatting>
  <conditionalFormatting sqref="C11">
    <cfRule type="cellIs" dxfId="221" priority="94" operator="equal">
      <formula>0</formula>
    </cfRule>
  </conditionalFormatting>
  <conditionalFormatting sqref="D13">
    <cfRule type="expression" dxfId="220" priority="97">
      <formula>$B$13=""</formula>
    </cfRule>
  </conditionalFormatting>
  <conditionalFormatting sqref="D14">
    <cfRule type="expression" dxfId="219" priority="59">
      <formula>$B$14=""</formula>
    </cfRule>
  </conditionalFormatting>
  <conditionalFormatting sqref="C8">
    <cfRule type="cellIs" dxfId="218" priority="96" operator="equal">
      <formula>0</formula>
    </cfRule>
  </conditionalFormatting>
  <conditionalFormatting sqref="C9:C10 C12">
    <cfRule type="cellIs" dxfId="217" priority="95" operator="equal">
      <formula>0</formula>
    </cfRule>
  </conditionalFormatting>
  <conditionalFormatting sqref="D41:E41">
    <cfRule type="expression" dxfId="216" priority="89">
      <formula>$C$12=0</formula>
    </cfRule>
  </conditionalFormatting>
  <conditionalFormatting sqref="D42:E42">
    <cfRule type="expression" dxfId="215" priority="88">
      <formula>$C$13=0</formula>
    </cfRule>
  </conditionalFormatting>
  <conditionalFormatting sqref="D43:E43">
    <cfRule type="expression" dxfId="214" priority="87">
      <formula>$C$14=0</formula>
    </cfRule>
  </conditionalFormatting>
  <conditionalFormatting sqref="H55:I55">
    <cfRule type="expression" dxfId="213" priority="84">
      <formula>$H$52=0</formula>
    </cfRule>
  </conditionalFormatting>
  <conditionalFormatting sqref="J55:K55">
    <cfRule type="expression" dxfId="212" priority="83">
      <formula>$J$52=0</formula>
    </cfRule>
  </conditionalFormatting>
  <conditionalFormatting sqref="I55">
    <cfRule type="expression" dxfId="211" priority="82">
      <formula>$H$52=0</formula>
    </cfRule>
  </conditionalFormatting>
  <conditionalFormatting sqref="C63">
    <cfRule type="cellIs" dxfId="210" priority="81" operator="equal">
      <formula>0</formula>
    </cfRule>
  </conditionalFormatting>
  <conditionalFormatting sqref="E63">
    <cfRule type="cellIs" dxfId="209" priority="79" operator="notEqual">
      <formula>0</formula>
    </cfRule>
    <cfRule type="expression" dxfId="208" priority="80">
      <formula>$C$63="Yes"</formula>
    </cfRule>
  </conditionalFormatting>
  <conditionalFormatting sqref="C81">
    <cfRule type="expression" dxfId="207" priority="102">
      <formula>$C$81="Points too low"</formula>
    </cfRule>
  </conditionalFormatting>
  <conditionalFormatting sqref="H55">
    <cfRule type="expression" dxfId="206" priority="105">
      <formula>$I$57="Eligible"</formula>
    </cfRule>
  </conditionalFormatting>
  <conditionalFormatting sqref="J55">
    <cfRule type="expression" dxfId="205" priority="106">
      <formula>$K$57="Eligible"</formula>
    </cfRule>
  </conditionalFormatting>
  <conditionalFormatting sqref="C57">
    <cfRule type="expression" dxfId="204" priority="75">
      <formula>$C$57="Spend too low"</formula>
    </cfRule>
  </conditionalFormatting>
  <conditionalFormatting sqref="E57:E58">
    <cfRule type="expression" dxfId="203" priority="74">
      <formula>$E$57&lt;&gt;"Eligible"</formula>
    </cfRule>
  </conditionalFormatting>
  <conditionalFormatting sqref="G57:G58">
    <cfRule type="expression" dxfId="202" priority="73">
      <formula>$G$57&lt;&gt;"Eligible"</formula>
    </cfRule>
  </conditionalFormatting>
  <conditionalFormatting sqref="I57:I58">
    <cfRule type="expression" dxfId="201" priority="101">
      <formula>$I$57&lt;&gt;"Eligible"</formula>
    </cfRule>
  </conditionalFormatting>
  <conditionalFormatting sqref="K57:K58">
    <cfRule type="expression" dxfId="200" priority="100">
      <formula>$K$57&lt;&gt;"Eligible"</formula>
    </cfRule>
  </conditionalFormatting>
  <conditionalFormatting sqref="C82">
    <cfRule type="expression" dxfId="199" priority="70">
      <formula>$C$82="Under minimum"</formula>
    </cfRule>
  </conditionalFormatting>
  <conditionalFormatting sqref="E70">
    <cfRule type="cellIs" dxfId="198" priority="63" operator="equal">
      <formula>0</formula>
    </cfRule>
  </conditionalFormatting>
  <conditionalFormatting sqref="J70:K78">
    <cfRule type="expression" dxfId="197" priority="62">
      <formula>#REF!=0</formula>
    </cfRule>
  </conditionalFormatting>
  <conditionalFormatting sqref="D12:D14">
    <cfRule type="expression" dxfId="196" priority="58">
      <formula xml:space="preserve"> AND($C$10="Drama Series",$C12="China")</formula>
    </cfRule>
  </conditionalFormatting>
  <conditionalFormatting sqref="D8:D14 E8 E11">
    <cfRule type="expression" dxfId="195" priority="98">
      <formula>$C8:$C14&lt;&gt;""</formula>
    </cfRule>
  </conditionalFormatting>
  <conditionalFormatting sqref="B30 B26 D26 D30">
    <cfRule type="cellIs" dxfId="194" priority="57" operator="equal">
      <formula>0</formula>
    </cfRule>
  </conditionalFormatting>
  <conditionalFormatting sqref="B29 B33:B34 D33:D34 D29">
    <cfRule type="cellIs" dxfId="193" priority="55" operator="equal">
      <formula>0</formula>
    </cfRule>
  </conditionalFormatting>
  <conditionalFormatting sqref="B27 D27">
    <cfRule type="cellIs" dxfId="192" priority="54" operator="equal">
      <formula>0</formula>
    </cfRule>
  </conditionalFormatting>
  <conditionalFormatting sqref="F9">
    <cfRule type="cellIs" dxfId="191" priority="52" operator="equal">
      <formula>0</formula>
    </cfRule>
  </conditionalFormatting>
  <conditionalFormatting sqref="F10">
    <cfRule type="cellIs" dxfId="190" priority="51" operator="equal">
      <formula>0</formula>
    </cfRule>
  </conditionalFormatting>
  <conditionalFormatting sqref="G9:G10">
    <cfRule type="expression" dxfId="189" priority="50">
      <formula>$F9:$F10&lt;&gt;""</formula>
    </cfRule>
  </conditionalFormatting>
  <conditionalFormatting sqref="J9">
    <cfRule type="expression" dxfId="188" priority="49">
      <formula>$I9="Complete Sec.1"</formula>
    </cfRule>
  </conditionalFormatting>
  <conditionalFormatting sqref="J10">
    <cfRule type="expression" dxfId="187" priority="48">
      <formula>$I$10="Complete Sec.2"</formula>
    </cfRule>
  </conditionalFormatting>
  <conditionalFormatting sqref="J12">
    <cfRule type="expression" dxfId="186" priority="47">
      <formula>$I$12="Complete Sec.3"</formula>
    </cfRule>
  </conditionalFormatting>
  <conditionalFormatting sqref="C89:C93">
    <cfRule type="cellIs" dxfId="185" priority="45" operator="equal">
      <formula>0</formula>
    </cfRule>
  </conditionalFormatting>
  <conditionalFormatting sqref="E88">
    <cfRule type="cellIs" dxfId="184" priority="44" operator="equal">
      <formula>0</formula>
    </cfRule>
  </conditionalFormatting>
  <conditionalFormatting sqref="F88">
    <cfRule type="cellIs" dxfId="183" priority="43" operator="equal">
      <formula>0</formula>
    </cfRule>
  </conditionalFormatting>
  <conditionalFormatting sqref="G89:H89">
    <cfRule type="cellIs" dxfId="182" priority="41" operator="equal">
      <formula>0</formula>
    </cfRule>
  </conditionalFormatting>
  <conditionalFormatting sqref="I88">
    <cfRule type="cellIs" dxfId="181" priority="39" operator="equal">
      <formula>0</formula>
    </cfRule>
  </conditionalFormatting>
  <conditionalFormatting sqref="G88:H88">
    <cfRule type="cellIs" dxfId="180" priority="38" operator="equal">
      <formula>0</formula>
    </cfRule>
  </conditionalFormatting>
  <conditionalFormatting sqref="F89">
    <cfRule type="cellIs" dxfId="179" priority="35" operator="equal">
      <formula>0</formula>
    </cfRule>
  </conditionalFormatting>
  <conditionalFormatting sqref="E45">
    <cfRule type="cellIs" dxfId="178" priority="34" operator="equal">
      <formula>0</formula>
    </cfRule>
  </conditionalFormatting>
  <conditionalFormatting sqref="D70">
    <cfRule type="cellIs" dxfId="177" priority="29" operator="equal">
      <formula>0</formula>
    </cfRule>
  </conditionalFormatting>
  <conditionalFormatting sqref="B28">
    <cfRule type="cellIs" dxfId="176" priority="28" operator="equal">
      <formula>0</formula>
    </cfRule>
  </conditionalFormatting>
  <conditionalFormatting sqref="F12">
    <cfRule type="cellIs" dxfId="175" priority="27" operator="equal">
      <formula>0</formula>
    </cfRule>
  </conditionalFormatting>
  <conditionalFormatting sqref="B26:B38 E21:E23 D26:D38 C21:C38">
    <cfRule type="cellIs" dxfId="174" priority="26" operator="equal">
      <formula>0</formula>
    </cfRule>
  </conditionalFormatting>
  <conditionalFormatting sqref="G12">
    <cfRule type="expression" dxfId="173" priority="25">
      <formula>$F12:$F13&lt;&gt;""</formula>
    </cfRule>
  </conditionalFormatting>
  <conditionalFormatting sqref="E24:E38">
    <cfRule type="cellIs" dxfId="172" priority="22" operator="equal">
      <formula>0</formula>
    </cfRule>
  </conditionalFormatting>
  <conditionalFormatting sqref="D66:E66">
    <cfRule type="cellIs" dxfId="171" priority="21" operator="equal">
      <formula>0</formula>
    </cfRule>
  </conditionalFormatting>
  <conditionalFormatting sqref="C66">
    <cfRule type="cellIs" dxfId="170" priority="20" operator="equal">
      <formula>0</formula>
    </cfRule>
  </conditionalFormatting>
  <conditionalFormatting sqref="D67:E68">
    <cfRule type="cellIs" dxfId="169" priority="19" operator="equal">
      <formula>0</formula>
    </cfRule>
  </conditionalFormatting>
  <conditionalFormatting sqref="C67:C68">
    <cfRule type="cellIs" dxfId="168" priority="18" operator="equal">
      <formula>0</formula>
    </cfRule>
  </conditionalFormatting>
  <conditionalFormatting sqref="D71:E72">
    <cfRule type="cellIs" dxfId="167" priority="17" operator="equal">
      <formula>0</formula>
    </cfRule>
  </conditionalFormatting>
  <conditionalFormatting sqref="C71:C72">
    <cfRule type="cellIs" dxfId="166" priority="16" operator="equal">
      <formula>0</formula>
    </cfRule>
  </conditionalFormatting>
  <conditionalFormatting sqref="D75:E77">
    <cfRule type="cellIs" dxfId="165" priority="15" operator="equal">
      <formula>0</formula>
    </cfRule>
  </conditionalFormatting>
  <conditionalFormatting sqref="D69:E69">
    <cfRule type="cellIs" dxfId="164" priority="13" operator="equal">
      <formula>0</formula>
    </cfRule>
  </conditionalFormatting>
  <conditionalFormatting sqref="C69">
    <cfRule type="cellIs" dxfId="163" priority="12" operator="equal">
      <formula>0</formula>
    </cfRule>
  </conditionalFormatting>
  <conditionalFormatting sqref="D73:E73">
    <cfRule type="cellIs" dxfId="162" priority="11" operator="equal">
      <formula>0</formula>
    </cfRule>
  </conditionalFormatting>
  <conditionalFormatting sqref="C73">
    <cfRule type="cellIs" dxfId="161" priority="10" operator="equal">
      <formula>0</formula>
    </cfRule>
  </conditionalFormatting>
  <conditionalFormatting sqref="D78:E78">
    <cfRule type="cellIs" dxfId="160" priority="9" operator="equal">
      <formula>0</formula>
    </cfRule>
  </conditionalFormatting>
  <conditionalFormatting sqref="D74:E74">
    <cfRule type="cellIs" dxfId="159" priority="7" operator="equal">
      <formula>0</formula>
    </cfRule>
  </conditionalFormatting>
  <conditionalFormatting sqref="C74">
    <cfRule type="cellIs" dxfId="158" priority="5" operator="equal">
      <formula>0</formula>
    </cfRule>
  </conditionalFormatting>
  <conditionalFormatting sqref="C78">
    <cfRule type="cellIs" dxfId="157" priority="4" operator="equal">
      <formula>0</formula>
    </cfRule>
  </conditionalFormatting>
  <conditionalFormatting sqref="C75:C77">
    <cfRule type="cellIs" dxfId="156" priority="3" operator="equal">
      <formula>0</formula>
    </cfRule>
  </conditionalFormatting>
  <conditionalFormatting sqref="C70">
    <cfRule type="cellIs" dxfId="155" priority="2" operator="equal">
      <formula>0</formula>
    </cfRule>
  </conditionalFormatting>
  <conditionalFormatting sqref="E90:I93">
    <cfRule type="cellIs" dxfId="154" priority="1" operator="equal">
      <formula>0</formula>
    </cfRule>
  </conditionalFormatting>
  <dataValidations count="8">
    <dataValidation type="list" allowBlank="1" showInputMessage="1" showErrorMessage="1" sqref="C10" xr:uid="{00000000-0002-0000-0000-000000000000}">
      <formula1>FormatsDr</formula1>
    </dataValidation>
    <dataValidation type="list" allowBlank="1" showInputMessage="1" showErrorMessage="1" sqref="C21:C38" xr:uid="{00000000-0002-0000-0000-000001000000}">
      <formula1>FinDr</formula1>
    </dataValidation>
    <dataValidation type="list" allowBlank="1" showInputMessage="1" showErrorMessage="1" sqref="C63:C64" xr:uid="{00000000-0002-0000-0000-000002000000}">
      <formula1>YN</formula1>
    </dataValidation>
    <dataValidation type="list" allowBlank="1" showInputMessage="1" showErrorMessage="1" sqref="C9" xr:uid="{00000000-0002-0000-0000-000003000000}">
      <formula1>nos</formula1>
    </dataValidation>
    <dataValidation type="list" allowBlank="1" showInputMessage="1" showErrorMessage="1" sqref="C13:C14" xr:uid="{00000000-0002-0000-0000-000004000000}">
      <formula1>CPs</formula1>
    </dataValidation>
    <dataValidation type="list" allowBlank="1" showInputMessage="1" showErrorMessage="1" sqref="C12" xr:uid="{00000000-0002-0000-0000-000005000000}">
      <formula1>Partners</formula1>
    </dataValidation>
    <dataValidation type="list" allowBlank="1" showInputMessage="1" showErrorMessage="1" sqref="C74:C78" xr:uid="{00000000-0002-0000-0000-000006000000}">
      <formula1>SectionBDr</formula1>
    </dataValidation>
    <dataValidation type="list" allowBlank="1" showInputMessage="1" showErrorMessage="1" sqref="E66:E78" xr:uid="{00000000-0002-0000-0000-000007000000}">
      <formula1>NatDr</formula1>
    </dataValidation>
  </dataValidations>
  <pageMargins left="0.7" right="0.7" top="0.75" bottom="0.75" header="0.3" footer="0.3"/>
  <pageSetup paperSize="9" scale="48" fitToHeight="0" orientation="landscape" r:id="rId1"/>
  <rowBreaks count="1" manualBreakCount="1">
    <brk id="4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04"/>
  <sheetViews>
    <sheetView topLeftCell="A23" zoomScale="82" zoomScaleNormal="82" zoomScaleSheetLayoutView="84" workbookViewId="0">
      <selection activeCell="E29" sqref="E29"/>
    </sheetView>
  </sheetViews>
  <sheetFormatPr defaultColWidth="9.140625" defaultRowHeight="14.25" x14ac:dyDescent="0.2"/>
  <cols>
    <col min="1" max="1" width="5.5703125" style="88" customWidth="1"/>
    <col min="2" max="2" width="52.7109375" style="88" customWidth="1"/>
    <col min="3" max="3" width="23.42578125" style="88" customWidth="1"/>
    <col min="4" max="4" width="28.42578125" style="88" customWidth="1"/>
    <col min="5" max="5" width="28.140625" style="88" customWidth="1"/>
    <col min="6" max="6" width="21.85546875" style="88" customWidth="1"/>
    <col min="7" max="7" width="36.28515625" style="88" customWidth="1"/>
    <col min="8" max="8" width="20.5703125" style="226" customWidth="1"/>
    <col min="9" max="9" width="23.85546875" style="226" customWidth="1"/>
    <col min="10" max="10" width="14.85546875" style="88" customWidth="1"/>
    <col min="11" max="11" width="24.140625" style="88" customWidth="1"/>
    <col min="12" max="16384" width="9.140625" style="88"/>
  </cols>
  <sheetData>
    <row r="1" spans="2:11" ht="15.75" x14ac:dyDescent="0.25">
      <c r="B1" s="283">
        <v>45251</v>
      </c>
    </row>
    <row r="2" spans="2:11" ht="18" x14ac:dyDescent="0.25">
      <c r="B2" s="19" t="s">
        <v>88</v>
      </c>
    </row>
    <row r="3" spans="2:11" ht="15.75" customHeight="1" x14ac:dyDescent="0.2">
      <c r="B3" s="20" t="s">
        <v>91</v>
      </c>
    </row>
    <row r="4" spans="2:11" s="43" customFormat="1" ht="81" customHeight="1" x14ac:dyDescent="0.25">
      <c r="B4" s="314" t="s">
        <v>155</v>
      </c>
      <c r="C4" s="314"/>
      <c r="D4" s="314"/>
      <c r="E4" s="314"/>
      <c r="F4" s="314"/>
      <c r="G4" s="314"/>
      <c r="H4" s="224"/>
      <c r="I4" s="224"/>
    </row>
    <row r="5" spans="2:11" s="43" customFormat="1" ht="20.25" x14ac:dyDescent="0.3">
      <c r="B5" s="116" t="s">
        <v>149</v>
      </c>
      <c r="H5" s="224"/>
      <c r="I5" s="224"/>
    </row>
    <row r="6" spans="2:11" s="43" customFormat="1" ht="20.25" x14ac:dyDescent="0.3">
      <c r="B6" s="116"/>
      <c r="H6" s="224"/>
      <c r="I6" s="224"/>
    </row>
    <row r="7" spans="2:11" s="43" customFormat="1" ht="24" thickBot="1" x14ac:dyDescent="0.4">
      <c r="B7" s="118" t="s">
        <v>139</v>
      </c>
      <c r="H7" s="227"/>
      <c r="I7" s="227"/>
      <c r="J7" s="119"/>
      <c r="K7" s="119"/>
    </row>
    <row r="8" spans="2:11" s="43" customFormat="1" ht="24" thickBot="1" x14ac:dyDescent="0.4">
      <c r="B8" s="21" t="s">
        <v>1</v>
      </c>
      <c r="C8" s="22"/>
      <c r="D8" s="262" t="s">
        <v>134</v>
      </c>
      <c r="E8" s="118" t="s">
        <v>140</v>
      </c>
      <c r="H8" s="228"/>
      <c r="I8" s="228"/>
      <c r="J8" s="9"/>
      <c r="K8" s="9"/>
    </row>
    <row r="9" spans="2:11" s="43" customFormat="1" ht="30" customHeight="1" x14ac:dyDescent="0.2">
      <c r="B9" s="274" t="s">
        <v>92</v>
      </c>
      <c r="C9" s="275"/>
      <c r="D9" s="267" t="s">
        <v>135</v>
      </c>
      <c r="E9" s="276" t="s">
        <v>108</v>
      </c>
      <c r="F9" s="277"/>
      <c r="G9" s="262" t="s">
        <v>133</v>
      </c>
      <c r="H9" s="229"/>
      <c r="I9" s="230"/>
      <c r="J9" s="121"/>
      <c r="K9" s="121"/>
    </row>
    <row r="10" spans="2:11" s="273" customFormat="1" ht="33.75" customHeight="1" x14ac:dyDescent="0.25">
      <c r="B10" s="265" t="s">
        <v>2</v>
      </c>
      <c r="C10" s="266"/>
      <c r="D10" s="267" t="s">
        <v>136</v>
      </c>
      <c r="E10" s="268" t="s">
        <v>157</v>
      </c>
      <c r="F10" s="266"/>
      <c r="G10" s="269" t="s">
        <v>153</v>
      </c>
      <c r="H10" s="270"/>
      <c r="I10" s="271"/>
      <c r="J10" s="272"/>
      <c r="K10" s="272"/>
    </row>
    <row r="11" spans="2:11" s="43" customFormat="1" ht="15.75" hidden="1" x14ac:dyDescent="0.2">
      <c r="B11" s="265"/>
      <c r="C11" s="266" t="s">
        <v>22</v>
      </c>
      <c r="D11" s="267"/>
      <c r="E11" s="278"/>
      <c r="F11" s="273"/>
      <c r="G11" s="263"/>
      <c r="H11" s="231"/>
      <c r="I11" s="232"/>
      <c r="J11" s="123"/>
      <c r="K11" s="119"/>
    </row>
    <row r="12" spans="2:11" s="43" customFormat="1" ht="25.5" x14ac:dyDescent="0.2">
      <c r="B12" s="265" t="s">
        <v>93</v>
      </c>
      <c r="C12" s="266"/>
      <c r="D12" s="267" t="str">
        <f>IF($C$10="Documentary Series",IF(C12="China","Series are ineligible under the Chinese Treaty","Select First Co-pro Country in C12"),"Select First Co-pro Country in C12")</f>
        <v>Select First Co-pro Country in C12</v>
      </c>
      <c r="E12" s="268" t="s">
        <v>109</v>
      </c>
      <c r="F12" s="266"/>
      <c r="G12" s="262" t="s">
        <v>154</v>
      </c>
      <c r="H12" s="229"/>
      <c r="I12" s="230"/>
      <c r="J12" s="122"/>
      <c r="K12" s="122"/>
    </row>
    <row r="13" spans="2:11" s="43" customFormat="1" ht="15.75" x14ac:dyDescent="0.25">
      <c r="B13" s="21" t="str">
        <f>IF(C9&gt;1,"PARTNER COUNTRY 2:","")</f>
        <v/>
      </c>
      <c r="C13" s="23"/>
      <c r="D13" s="126" t="str">
        <f>IF($C$10="Documentary Series",IF(C13="China","Series are ineligible under the Chinese Treaty","Select Second Co-pro Country in C13"),"Select Second Co-pro Country in C13")</f>
        <v>Select Second Co-pro Country in C13</v>
      </c>
      <c r="H13" s="224"/>
      <c r="I13" s="224"/>
    </row>
    <row r="14" spans="2:11" s="43" customFormat="1" ht="16.5" thickBot="1" x14ac:dyDescent="0.3">
      <c r="B14" s="21" t="str">
        <f>IF(C9&gt;2,"PARTNER COUNTRY 3:","")</f>
        <v/>
      </c>
      <c r="C14" s="24"/>
      <c r="D14" s="126" t="str">
        <f>IF($C$10="Documentary Series",IF(C14="China","Series are ineligible under the Chinese Treaty","Select Third Co-pro Country in C14"),"Select Third Co-pro Country in C14")</f>
        <v>Select Third Co-pro Country in C14</v>
      </c>
      <c r="H14" s="224"/>
      <c r="I14" s="224"/>
    </row>
    <row r="15" spans="2:11" s="43" customFormat="1" ht="15" hidden="1" x14ac:dyDescent="0.2">
      <c r="C15" s="125" t="s">
        <v>24</v>
      </c>
      <c r="D15" s="126"/>
      <c r="H15" s="224"/>
      <c r="I15" s="224"/>
    </row>
    <row r="16" spans="2:11" s="43" customFormat="1" ht="15" hidden="1" x14ac:dyDescent="0.2">
      <c r="C16" s="125" t="s">
        <v>23</v>
      </c>
      <c r="D16" s="126"/>
      <c r="H16" s="224"/>
      <c r="I16" s="224"/>
    </row>
    <row r="17" spans="2:10" s="43" customFormat="1" ht="23.25" x14ac:dyDescent="0.35">
      <c r="B17" s="118" t="s">
        <v>141</v>
      </c>
      <c r="C17" s="206"/>
      <c r="D17" s="126"/>
      <c r="H17" s="224"/>
      <c r="I17" s="224"/>
    </row>
    <row r="18" spans="2:10" s="43" customFormat="1" ht="15.75" customHeight="1" x14ac:dyDescent="0.25">
      <c r="B18" s="103" t="s">
        <v>145</v>
      </c>
      <c r="C18" s="316" t="s">
        <v>110</v>
      </c>
      <c r="D18" s="316"/>
      <c r="E18" s="316"/>
      <c r="F18" s="316"/>
      <c r="G18" s="316"/>
      <c r="H18" s="233"/>
      <c r="I18" s="233"/>
    </row>
    <row r="19" spans="2:10" s="43" customFormat="1" ht="16.5" thickBot="1" x14ac:dyDescent="0.3">
      <c r="B19" s="53"/>
      <c r="C19" s="316"/>
      <c r="D19" s="316"/>
      <c r="E19" s="316"/>
      <c r="F19" s="316"/>
      <c r="G19" s="316"/>
      <c r="H19" s="233"/>
      <c r="I19" s="233"/>
    </row>
    <row r="20" spans="2:10" s="43" customFormat="1" ht="15.75" thickBot="1" x14ac:dyDescent="0.25">
      <c r="B20" s="106" t="s">
        <v>102</v>
      </c>
      <c r="C20" s="107" t="s">
        <v>49</v>
      </c>
      <c r="D20" s="108" t="s">
        <v>50</v>
      </c>
      <c r="E20" s="109" t="s">
        <v>98</v>
      </c>
      <c r="H20" s="224"/>
      <c r="I20" s="224"/>
    </row>
    <row r="21" spans="2:10" s="43" customFormat="1" ht="15" x14ac:dyDescent="0.2">
      <c r="B21" s="288" t="s">
        <v>79</v>
      </c>
      <c r="C21" s="47"/>
      <c r="D21" s="289" t="s">
        <v>47</v>
      </c>
      <c r="E21" s="161"/>
      <c r="H21" s="234"/>
      <c r="I21" s="234"/>
      <c r="J21" s="136"/>
    </row>
    <row r="22" spans="2:10" s="43" customFormat="1" ht="15" x14ac:dyDescent="0.2">
      <c r="B22" s="15" t="s">
        <v>99</v>
      </c>
      <c r="C22" s="49"/>
      <c r="D22" s="151" t="s">
        <v>47</v>
      </c>
      <c r="E22" s="162"/>
      <c r="F22" s="159"/>
      <c r="G22" s="12"/>
      <c r="H22" s="235"/>
      <c r="I22" s="236"/>
      <c r="J22" s="136"/>
    </row>
    <row r="23" spans="2:10" s="43" customFormat="1" ht="15" x14ac:dyDescent="0.2">
      <c r="B23" s="285" t="s">
        <v>158</v>
      </c>
      <c r="C23" s="49"/>
      <c r="D23" s="290" t="s">
        <v>159</v>
      </c>
      <c r="E23" s="162"/>
      <c r="F23" s="160"/>
      <c r="G23" s="137"/>
      <c r="H23" s="237"/>
      <c r="I23" s="236"/>
      <c r="J23" s="136"/>
    </row>
    <row r="24" spans="2:10" s="43" customFormat="1" ht="15" x14ac:dyDescent="0.2">
      <c r="B24" s="15" t="s">
        <v>85</v>
      </c>
      <c r="C24" s="49"/>
      <c r="D24" s="151" t="s">
        <v>48</v>
      </c>
      <c r="E24" s="162"/>
      <c r="F24" s="160"/>
      <c r="G24" s="137"/>
      <c r="H24" s="237"/>
      <c r="I24" s="236"/>
      <c r="J24" s="136"/>
    </row>
    <row r="25" spans="2:10" s="43" customFormat="1" ht="15" x14ac:dyDescent="0.2">
      <c r="B25" s="15" t="s">
        <v>160</v>
      </c>
      <c r="C25" s="49"/>
      <c r="D25" s="151" t="s">
        <v>161</v>
      </c>
      <c r="E25" s="162"/>
      <c r="F25" s="160"/>
      <c r="G25" s="137"/>
      <c r="H25" s="237"/>
      <c r="I25" s="236"/>
      <c r="J25" s="136"/>
    </row>
    <row r="26" spans="2:10" s="43" customFormat="1" ht="15" x14ac:dyDescent="0.2">
      <c r="B26" s="15" t="s">
        <v>162</v>
      </c>
      <c r="C26" s="49"/>
      <c r="D26" s="151" t="s">
        <v>47</v>
      </c>
      <c r="E26" s="162"/>
      <c r="F26" s="88"/>
      <c r="G26" s="88"/>
      <c r="H26" s="238"/>
      <c r="I26" s="236"/>
      <c r="J26" s="136"/>
    </row>
    <row r="27" spans="2:10" s="43" customFormat="1" ht="15" x14ac:dyDescent="0.2">
      <c r="B27" s="15"/>
      <c r="C27" s="49"/>
      <c r="D27" s="151"/>
      <c r="E27" s="162"/>
      <c r="H27" s="234"/>
      <c r="I27" s="236"/>
      <c r="J27" s="136"/>
    </row>
    <row r="28" spans="2:10" s="43" customFormat="1" ht="15" x14ac:dyDescent="0.2">
      <c r="B28" s="15"/>
      <c r="C28" s="49"/>
      <c r="D28" s="151"/>
      <c r="E28" s="162"/>
      <c r="H28" s="234"/>
      <c r="I28" s="236"/>
      <c r="J28" s="136"/>
    </row>
    <row r="29" spans="2:10" s="43" customFormat="1" ht="15" x14ac:dyDescent="0.2">
      <c r="B29" s="15"/>
      <c r="C29" s="49"/>
      <c r="D29" s="151"/>
      <c r="E29" s="162"/>
      <c r="H29" s="234"/>
      <c r="I29" s="236"/>
      <c r="J29" s="136"/>
    </row>
    <row r="30" spans="2:10" s="43" customFormat="1" ht="15" x14ac:dyDescent="0.2">
      <c r="B30" s="15"/>
      <c r="C30" s="49"/>
      <c r="D30" s="151"/>
      <c r="E30" s="162"/>
      <c r="H30" s="234"/>
      <c r="I30" s="236"/>
      <c r="J30" s="136"/>
    </row>
    <row r="31" spans="2:10" s="43" customFormat="1" ht="15" x14ac:dyDescent="0.2">
      <c r="B31" s="15"/>
      <c r="C31" s="49"/>
      <c r="D31" s="151"/>
      <c r="E31" s="162"/>
      <c r="H31" s="234"/>
      <c r="I31" s="236"/>
      <c r="J31" s="136"/>
    </row>
    <row r="32" spans="2:10" s="43" customFormat="1" ht="15" x14ac:dyDescent="0.2">
      <c r="B32" s="15"/>
      <c r="C32" s="49"/>
      <c r="D32" s="151"/>
      <c r="E32" s="162"/>
      <c r="H32" s="234"/>
      <c r="I32" s="236"/>
      <c r="J32" s="136"/>
    </row>
    <row r="33" spans="1:10" s="43" customFormat="1" ht="15" x14ac:dyDescent="0.2">
      <c r="B33" s="15"/>
      <c r="C33" s="49"/>
      <c r="D33" s="151"/>
      <c r="E33" s="162"/>
      <c r="H33" s="234"/>
      <c r="I33" s="236"/>
      <c r="J33" s="136"/>
    </row>
    <row r="34" spans="1:10" s="43" customFormat="1" ht="15" x14ac:dyDescent="0.2">
      <c r="B34" s="15"/>
      <c r="C34" s="49"/>
      <c r="D34" s="151"/>
      <c r="E34" s="162"/>
      <c r="H34" s="234"/>
      <c r="I34" s="234"/>
      <c r="J34" s="136"/>
    </row>
    <row r="35" spans="1:10" s="43" customFormat="1" ht="15" x14ac:dyDescent="0.2">
      <c r="B35" s="15"/>
      <c r="C35" s="49"/>
      <c r="D35" s="151"/>
      <c r="E35" s="162"/>
      <c r="H35" s="234"/>
      <c r="I35" s="234"/>
      <c r="J35" s="136"/>
    </row>
    <row r="36" spans="1:10" s="43" customFormat="1" ht="15" x14ac:dyDescent="0.2">
      <c r="B36" s="15"/>
      <c r="C36" s="49"/>
      <c r="D36" s="151"/>
      <c r="E36" s="162"/>
      <c r="H36" s="234"/>
      <c r="I36" s="234"/>
      <c r="J36" s="136"/>
    </row>
    <row r="37" spans="1:10" s="43" customFormat="1" ht="15.75" thickBot="1" x14ac:dyDescent="0.25">
      <c r="B37" s="17"/>
      <c r="C37" s="51"/>
      <c r="D37" s="158"/>
      <c r="E37" s="163"/>
      <c r="H37" s="234"/>
      <c r="I37" s="234"/>
      <c r="J37" s="136"/>
    </row>
    <row r="38" spans="1:10" s="43" customFormat="1" ht="16.5" thickBot="1" x14ac:dyDescent="0.3">
      <c r="B38" s="110"/>
      <c r="C38" s="111"/>
      <c r="D38" s="112" t="s">
        <v>0</v>
      </c>
      <c r="E38" s="113">
        <f>SUM(E21:E37)</f>
        <v>0</v>
      </c>
      <c r="H38" s="224"/>
      <c r="I38" s="224"/>
    </row>
    <row r="39" spans="1:10" s="43" customFormat="1" ht="16.5" thickBot="1" x14ac:dyDescent="0.3">
      <c r="A39" s="119"/>
      <c r="B39" s="45"/>
      <c r="C39" s="45"/>
      <c r="D39" s="44" t="s">
        <v>22</v>
      </c>
      <c r="E39" s="54">
        <f>SUMIF($C$21:$C$37,D39,$E$21:$E$37)</f>
        <v>0</v>
      </c>
      <c r="H39" s="224"/>
      <c r="I39" s="224"/>
    </row>
    <row r="40" spans="1:10" s="43" customFormat="1" ht="34.5" customHeight="1" thickBot="1" x14ac:dyDescent="0.3">
      <c r="D40" s="55">
        <f>C12</f>
        <v>0</v>
      </c>
      <c r="E40" s="54">
        <f>SUMIF($C$21:$C$38,D40,$E$21:$E$38)</f>
        <v>0</v>
      </c>
      <c r="H40" s="224"/>
      <c r="I40" s="224"/>
    </row>
    <row r="41" spans="1:10" s="43" customFormat="1" ht="16.5" thickBot="1" x14ac:dyDescent="0.3">
      <c r="D41" s="55">
        <f>C13</f>
        <v>0</v>
      </c>
      <c r="E41" s="54">
        <f>SUMIF($C$21:$C$38,D41,$E$21:$E$38)</f>
        <v>0</v>
      </c>
      <c r="H41" s="224"/>
      <c r="I41" s="224"/>
    </row>
    <row r="42" spans="1:10" s="43" customFormat="1" ht="16.5" thickBot="1" x14ac:dyDescent="0.3">
      <c r="D42" s="55">
        <f>C14</f>
        <v>0</v>
      </c>
      <c r="E42" s="54">
        <f>SUMIF($C$21:$C$38,D42,$E$21:$E$38)</f>
        <v>0</v>
      </c>
      <c r="H42" s="224"/>
      <c r="I42" s="224"/>
    </row>
    <row r="43" spans="1:10" s="43" customFormat="1" ht="15" x14ac:dyDescent="0.2">
      <c r="H43" s="224"/>
      <c r="I43" s="224"/>
    </row>
    <row r="44" spans="1:10" s="43" customFormat="1" ht="15" x14ac:dyDescent="0.2">
      <c r="H44" s="224"/>
      <c r="I44" s="224"/>
    </row>
    <row r="45" spans="1:10" s="43" customFormat="1" ht="30.75" customHeight="1" x14ac:dyDescent="0.25">
      <c r="B45" s="129" t="s">
        <v>137</v>
      </c>
      <c r="E45" s="315"/>
      <c r="F45" s="315"/>
      <c r="H45" s="224"/>
      <c r="I45" s="224"/>
    </row>
    <row r="46" spans="1:10" s="43" customFormat="1" ht="15" x14ac:dyDescent="0.2">
      <c r="B46" s="126" t="s">
        <v>100</v>
      </c>
      <c r="H46" s="224"/>
      <c r="I46" s="224"/>
    </row>
    <row r="47" spans="1:10" s="43" customFormat="1" ht="15" x14ac:dyDescent="0.2">
      <c r="H47" s="224"/>
      <c r="I47" s="224"/>
    </row>
    <row r="48" spans="1:10" s="43" customFormat="1" ht="18" x14ac:dyDescent="0.25">
      <c r="B48" s="130" t="s">
        <v>138</v>
      </c>
      <c r="C48" s="126" t="s">
        <v>163</v>
      </c>
      <c r="H48" s="224"/>
      <c r="I48" s="224"/>
    </row>
    <row r="49" spans="2:11" s="43" customFormat="1" ht="19.5" thickBot="1" x14ac:dyDescent="0.35">
      <c r="B49" s="103" t="s">
        <v>146</v>
      </c>
      <c r="D49" s="164" t="str">
        <f>IF(C53&lt;&gt;E38,"Total Budget does not match total finance plan","")</f>
        <v/>
      </c>
      <c r="H49" s="224"/>
      <c r="I49" s="224"/>
    </row>
    <row r="50" spans="2:11" s="43" customFormat="1" ht="15.75" thickBot="1" x14ac:dyDescent="0.25">
      <c r="B50" s="76"/>
      <c r="C50" s="81" t="s">
        <v>20</v>
      </c>
      <c r="D50" s="312" t="s">
        <v>19</v>
      </c>
      <c r="E50" s="313"/>
      <c r="F50" s="313"/>
      <c r="G50" s="313"/>
      <c r="H50" s="239"/>
      <c r="I50" s="239"/>
      <c r="J50" s="85"/>
      <c r="K50" s="86"/>
    </row>
    <row r="51" spans="2:11" s="43" customFormat="1" ht="15.75" thickBot="1" x14ac:dyDescent="0.25">
      <c r="B51" s="77"/>
      <c r="C51" s="68"/>
      <c r="D51" s="299" t="s">
        <v>22</v>
      </c>
      <c r="E51" s="300"/>
      <c r="F51" s="301">
        <f>C12</f>
        <v>0</v>
      </c>
      <c r="G51" s="300"/>
      <c r="H51" s="317">
        <f>C13</f>
        <v>0</v>
      </c>
      <c r="I51" s="318"/>
      <c r="J51" s="301">
        <f>C14</f>
        <v>0</v>
      </c>
      <c r="K51" s="300"/>
    </row>
    <row r="52" spans="2:11" s="43" customFormat="1" ht="16.5" thickBot="1" x14ac:dyDescent="0.3">
      <c r="B52" s="78" t="s">
        <v>20</v>
      </c>
      <c r="C52" s="209">
        <f>F12</f>
        <v>0</v>
      </c>
      <c r="D52" s="217" t="s">
        <v>46</v>
      </c>
      <c r="E52" s="218" t="e">
        <f>MAX(G52,I52,K52)</f>
        <v>#N/A</v>
      </c>
      <c r="F52" s="217" t="s">
        <v>46</v>
      </c>
      <c r="G52" s="218" t="e">
        <f>VLOOKUP(F51,Data!$A$2:$B$16,2)</f>
        <v>#N/A</v>
      </c>
      <c r="H52" s="217" t="s">
        <v>46</v>
      </c>
      <c r="I52" s="218">
        <f>IF(C13&lt;&gt;"",VLOOKUP(H51,Data!$A$2:$B$16,2),0)</f>
        <v>0</v>
      </c>
      <c r="J52" s="26" t="s">
        <v>46</v>
      </c>
      <c r="K52" s="27" t="b">
        <f>IF(C14&lt;&gt;"",VLOOKUP(J51,Data!$A$2:$B$16,2))</f>
        <v>0</v>
      </c>
    </row>
    <row r="53" spans="2:11" s="43" customFormat="1" ht="17.25" thickTop="1" thickBot="1" x14ac:dyDescent="0.3">
      <c r="B53" s="78" t="s">
        <v>97</v>
      </c>
      <c r="C53" s="210">
        <f>F9</f>
        <v>0</v>
      </c>
      <c r="D53" s="219" t="s">
        <v>17</v>
      </c>
      <c r="E53" s="220" t="s">
        <v>18</v>
      </c>
      <c r="F53" s="221" t="s">
        <v>17</v>
      </c>
      <c r="G53" s="220" t="s">
        <v>18</v>
      </c>
      <c r="H53" s="221" t="s">
        <v>17</v>
      </c>
      <c r="I53" s="240" t="s">
        <v>18</v>
      </c>
      <c r="J53" s="71" t="s">
        <v>17</v>
      </c>
      <c r="K53" s="74" t="s">
        <v>18</v>
      </c>
    </row>
    <row r="54" spans="2:11" s="43" customFormat="1" ht="16.5" thickBot="1" x14ac:dyDescent="0.3">
      <c r="B54" s="78" t="s">
        <v>105</v>
      </c>
      <c r="C54" s="222" t="e">
        <f>C52/C53</f>
        <v>#DIV/0!</v>
      </c>
      <c r="D54" s="80">
        <f>E39</f>
        <v>0</v>
      </c>
      <c r="E54" s="214" t="e">
        <f>D54/E38</f>
        <v>#DIV/0!</v>
      </c>
      <c r="F54" s="72">
        <f>E40</f>
        <v>0</v>
      </c>
      <c r="G54" s="215" t="e">
        <f>F54/E38</f>
        <v>#DIV/0!</v>
      </c>
      <c r="H54" s="72">
        <f>E41</f>
        <v>0</v>
      </c>
      <c r="I54" s="241" t="e">
        <f>H54/E38</f>
        <v>#DIV/0!</v>
      </c>
      <c r="J54" s="72">
        <f>E42</f>
        <v>0</v>
      </c>
      <c r="K54" s="75" t="e">
        <f>J54/E38</f>
        <v>#DIV/0!</v>
      </c>
    </row>
    <row r="55" spans="2:11" s="43" customFormat="1" ht="15.75" thickBot="1" x14ac:dyDescent="0.25">
      <c r="B55" s="84" t="s">
        <v>103</v>
      </c>
      <c r="C55" s="223" t="e">
        <f>C54-E54</f>
        <v>#DIV/0!</v>
      </c>
      <c r="D55" s="224"/>
      <c r="E55" s="224"/>
      <c r="F55" s="225"/>
      <c r="G55" s="225"/>
      <c r="H55" s="225"/>
      <c r="I55" s="225"/>
      <c r="J55" s="66"/>
      <c r="K55" s="67"/>
    </row>
    <row r="56" spans="2:11" s="43" customFormat="1" ht="15" x14ac:dyDescent="0.2">
      <c r="B56" s="302" t="s">
        <v>117</v>
      </c>
      <c r="C56" s="304" t="e">
        <f>IF(C55&lt;-5%,"Spend too low","Eligible")</f>
        <v>#DIV/0!</v>
      </c>
      <c r="D56" s="306" t="s">
        <v>94</v>
      </c>
      <c r="E56" s="46" t="e">
        <f>IF(E$54&gt;=$E52,"Eligible",D51)</f>
        <v>#DIV/0!</v>
      </c>
      <c r="F56" s="308"/>
      <c r="G56" s="59" t="e">
        <f>IF(G$54&gt;=$G52,"Eligible",F51)</f>
        <v>#DIV/0!</v>
      </c>
      <c r="H56" s="319"/>
      <c r="I56" s="242" t="e">
        <f>IF(I$54&gt;=$I52,"Eligible",H51)</f>
        <v>#DIV/0!</v>
      </c>
      <c r="J56" s="292"/>
      <c r="K56" s="46" t="e">
        <f>IF(K$54&gt;=$K53,"Eligible",J51)</f>
        <v>#DIV/0!</v>
      </c>
    </row>
    <row r="57" spans="2:11" s="43" customFormat="1" ht="66" customHeight="1" thickBot="1" x14ac:dyDescent="0.25">
      <c r="B57" s="303"/>
      <c r="C57" s="305"/>
      <c r="D57" s="307"/>
      <c r="E57" s="58" t="e">
        <f>IF(E$54&gt;=$E52,"","financial contribution under minimum, check finance plan")</f>
        <v>#DIV/0!</v>
      </c>
      <c r="F57" s="309"/>
      <c r="G57" s="60" t="e">
        <f>IF(G$54&gt;=$G52,"","financial contribution under minimum, check finance plan")</f>
        <v>#DIV/0!</v>
      </c>
      <c r="H57" s="320"/>
      <c r="I57" s="243" t="e">
        <f>IF(I$54&gt;=$I52,"","financial contribution under minimum, check finance plan")</f>
        <v>#DIV/0!</v>
      </c>
      <c r="J57" s="293"/>
      <c r="K57" s="58" t="e">
        <f>IF(K$54&gt;=$K52,"","financial contribution under minimum, check finance plan")</f>
        <v>#DIV/0!</v>
      </c>
    </row>
    <row r="58" spans="2:11" s="43" customFormat="1" ht="15.75" x14ac:dyDescent="0.25">
      <c r="H58" s="244"/>
      <c r="I58" s="245"/>
      <c r="J58" s="18"/>
    </row>
    <row r="59" spans="2:11" s="43" customFormat="1" ht="23.25" x14ac:dyDescent="0.35">
      <c r="B59" s="118" t="s">
        <v>142</v>
      </c>
      <c r="C59" s="126"/>
      <c r="H59" s="224"/>
      <c r="I59" s="224"/>
    </row>
    <row r="60" spans="2:11" s="43" customFormat="1" ht="15.75" x14ac:dyDescent="0.25">
      <c r="B60" s="103" t="s">
        <v>147</v>
      </c>
      <c r="C60" s="126"/>
      <c r="H60" s="224"/>
      <c r="I60" s="224"/>
    </row>
    <row r="61" spans="2:11" s="43" customFormat="1" ht="15.75" x14ac:dyDescent="0.25">
      <c r="B61" s="103"/>
      <c r="C61" s="126"/>
      <c r="H61" s="224"/>
      <c r="I61" s="224"/>
    </row>
    <row r="62" spans="2:11" s="43" customFormat="1" ht="15.75" x14ac:dyDescent="0.25">
      <c r="B62" s="21" t="s">
        <v>41</v>
      </c>
      <c r="C62" s="23"/>
      <c r="D62" s="21" t="str">
        <f>IF(C62="Yes","Please enter role:","")</f>
        <v/>
      </c>
      <c r="E62" s="28"/>
      <c r="H62" s="224"/>
      <c r="I62" s="224"/>
    </row>
    <row r="63" spans="2:11" s="43" customFormat="1" ht="16.5" thickBot="1" x14ac:dyDescent="0.3">
      <c r="B63" s="21"/>
      <c r="C63" s="131"/>
      <c r="H63" s="224"/>
      <c r="I63" s="224"/>
    </row>
    <row r="64" spans="2:11" s="43" customFormat="1" ht="16.5" thickBot="1" x14ac:dyDescent="0.3">
      <c r="B64" s="132"/>
      <c r="C64" s="29" t="s">
        <v>25</v>
      </c>
      <c r="D64" s="29" t="s">
        <v>26</v>
      </c>
      <c r="E64" s="29" t="s">
        <v>27</v>
      </c>
      <c r="F64" s="30" t="s">
        <v>80</v>
      </c>
      <c r="G64" s="30" t="s">
        <v>28</v>
      </c>
      <c r="H64" s="224"/>
      <c r="I64" s="224"/>
    </row>
    <row r="65" spans="2:11" s="43" customFormat="1" ht="15" x14ac:dyDescent="0.2">
      <c r="B65" s="294" t="s">
        <v>45</v>
      </c>
      <c r="C65" s="31" t="s">
        <v>29</v>
      </c>
      <c r="D65" s="32"/>
      <c r="E65" s="138"/>
      <c r="F65" s="139">
        <f t="shared" ref="F65:F72" si="0">IF(E65=$D$51,G65,IF(E65=$C$15,G65/2,0))</f>
        <v>0</v>
      </c>
      <c r="G65" s="139">
        <v>2</v>
      </c>
      <c r="H65" s="224"/>
      <c r="I65" s="224"/>
    </row>
    <row r="66" spans="2:11" s="43" customFormat="1" ht="15" x14ac:dyDescent="0.2">
      <c r="B66" s="295"/>
      <c r="C66" s="33" t="s">
        <v>30</v>
      </c>
      <c r="D66" s="34"/>
      <c r="E66" s="140"/>
      <c r="F66" s="141">
        <f t="shared" si="0"/>
        <v>0</v>
      </c>
      <c r="G66" s="141">
        <v>2</v>
      </c>
      <c r="H66" s="224"/>
      <c r="I66" s="224"/>
    </row>
    <row r="67" spans="2:11" s="43" customFormat="1" ht="15" x14ac:dyDescent="0.2">
      <c r="B67" s="295"/>
      <c r="C67" s="33" t="s">
        <v>31</v>
      </c>
      <c r="D67" s="34"/>
      <c r="E67" s="140"/>
      <c r="F67" s="141">
        <f t="shared" si="0"/>
        <v>0</v>
      </c>
      <c r="G67" s="141">
        <v>1</v>
      </c>
      <c r="H67" s="224"/>
      <c r="I67" s="224"/>
    </row>
    <row r="68" spans="2:11" s="43" customFormat="1" ht="15" x14ac:dyDescent="0.2">
      <c r="B68" s="296"/>
      <c r="C68" s="57" t="s">
        <v>59</v>
      </c>
      <c r="D68" s="35"/>
      <c r="E68" s="142"/>
      <c r="F68" s="143">
        <f t="shared" si="0"/>
        <v>0</v>
      </c>
      <c r="G68" s="143">
        <v>1</v>
      </c>
      <c r="H68" s="224"/>
      <c r="I68" s="224"/>
    </row>
    <row r="69" spans="2:11" s="43" customFormat="1" ht="15" x14ac:dyDescent="0.2">
      <c r="B69" s="297" t="s">
        <v>84</v>
      </c>
      <c r="C69" s="173"/>
      <c r="D69" s="34"/>
      <c r="E69" s="140"/>
      <c r="F69" s="141">
        <f t="shared" si="0"/>
        <v>0</v>
      </c>
      <c r="G69" s="144">
        <v>1</v>
      </c>
      <c r="H69" s="224"/>
      <c r="I69" s="224"/>
    </row>
    <row r="70" spans="2:11" s="43" customFormat="1" ht="15" x14ac:dyDescent="0.2">
      <c r="B70" s="295"/>
      <c r="C70" s="173"/>
      <c r="D70" s="34"/>
      <c r="E70" s="140"/>
      <c r="F70" s="141">
        <f t="shared" si="0"/>
        <v>0</v>
      </c>
      <c r="G70" s="141">
        <v>1</v>
      </c>
      <c r="H70" s="224"/>
      <c r="I70" s="224"/>
    </row>
    <row r="71" spans="2:11" s="43" customFormat="1" ht="15" x14ac:dyDescent="0.2">
      <c r="B71" s="295"/>
      <c r="C71" s="173"/>
      <c r="D71" s="34"/>
      <c r="E71" s="140"/>
      <c r="F71" s="141">
        <f t="shared" si="0"/>
        <v>0</v>
      </c>
      <c r="G71" s="141">
        <v>1</v>
      </c>
      <c r="H71" s="245"/>
      <c r="I71" s="245"/>
      <c r="K71" s="133"/>
    </row>
    <row r="72" spans="2:11" s="43" customFormat="1" ht="15" x14ac:dyDescent="0.2">
      <c r="B72" s="296"/>
      <c r="C72" s="174"/>
      <c r="D72" s="35"/>
      <c r="E72" s="142"/>
      <c r="F72" s="143">
        <f t="shared" si="0"/>
        <v>0</v>
      </c>
      <c r="G72" s="143">
        <v>1</v>
      </c>
      <c r="H72" s="224"/>
      <c r="I72" s="224"/>
    </row>
    <row r="73" spans="2:11" s="43" customFormat="1" ht="16.5" thickBot="1" x14ac:dyDescent="0.3">
      <c r="B73" s="110"/>
      <c r="C73" s="134"/>
      <c r="D73" s="135"/>
      <c r="E73" s="36" t="s">
        <v>81</v>
      </c>
      <c r="F73" s="37">
        <f>SUM(F65:F72)</f>
        <v>0</v>
      </c>
      <c r="G73" s="37">
        <f>SUM(G65:G72)</f>
        <v>10</v>
      </c>
      <c r="H73" s="224"/>
      <c r="I73" s="224"/>
    </row>
    <row r="74" spans="2:11" s="43" customFormat="1" ht="15.75" thickBot="1" x14ac:dyDescent="0.25">
      <c r="E74" s="38" t="s">
        <v>104</v>
      </c>
      <c r="F74" s="56">
        <f>F73/G73</f>
        <v>0</v>
      </c>
      <c r="H74" s="224"/>
      <c r="I74" s="224"/>
    </row>
    <row r="75" spans="2:11" s="43" customFormat="1" ht="15" x14ac:dyDescent="0.2">
      <c r="B75" s="39" t="s">
        <v>63</v>
      </c>
      <c r="C75" s="61" t="e">
        <f>IF(F76&lt;-5%,"Points too low","Eligible")</f>
        <v>#DIV/0!</v>
      </c>
      <c r="E75" s="40" t="s">
        <v>32</v>
      </c>
      <c r="F75" s="64" t="e">
        <f>E54</f>
        <v>#DIV/0!</v>
      </c>
      <c r="H75" s="224"/>
      <c r="I75" s="224"/>
    </row>
    <row r="76" spans="2:11" s="43" customFormat="1" ht="16.5" thickBot="1" x14ac:dyDescent="0.25">
      <c r="B76" s="41" t="s">
        <v>95</v>
      </c>
      <c r="C76" s="62" t="e">
        <f>IF(F74&gt;=E52,"Eligible","Under minimum")</f>
        <v>#N/A</v>
      </c>
      <c r="E76" s="42" t="s">
        <v>21</v>
      </c>
      <c r="F76" s="65" t="e">
        <f>F74-F75</f>
        <v>#DIV/0!</v>
      </c>
      <c r="H76" s="224"/>
      <c r="I76" s="224"/>
    </row>
    <row r="77" spans="2:11" s="43" customFormat="1" ht="15" x14ac:dyDescent="0.2">
      <c r="H77" s="224"/>
      <c r="I77" s="224"/>
    </row>
    <row r="78" spans="2:11" s="43" customFormat="1" ht="18.75" x14ac:dyDescent="0.3">
      <c r="C78" s="155" t="str">
        <f>IF(COUNTBLANK(C65:E72)=0,"","You must complete all highlighted cells in the points table above")</f>
        <v>You must complete all highlighted cells in the points table above</v>
      </c>
      <c r="H78" s="224"/>
      <c r="I78" s="224"/>
    </row>
    <row r="79" spans="2:11" s="43" customFormat="1" ht="15" x14ac:dyDescent="0.2">
      <c r="H79" s="224"/>
      <c r="I79" s="224"/>
    </row>
    <row r="80" spans="2:11" s="43" customFormat="1" ht="15" x14ac:dyDescent="0.2">
      <c r="H80" s="224"/>
      <c r="I80" s="224"/>
    </row>
    <row r="81" spans="2:9" s="43" customFormat="1" ht="23.25" x14ac:dyDescent="0.35">
      <c r="B81" s="118" t="s">
        <v>143</v>
      </c>
      <c r="H81" s="224"/>
      <c r="I81" s="224"/>
    </row>
    <row r="82" spans="2:9" s="43" customFormat="1" ht="16.5" thickBot="1" x14ac:dyDescent="0.3">
      <c r="B82" s="103" t="s">
        <v>148</v>
      </c>
      <c r="C82" s="126"/>
      <c r="H82" s="224"/>
      <c r="I82" s="224"/>
    </row>
    <row r="83" spans="2:9" s="43" customFormat="1" ht="32.25" thickBot="1" x14ac:dyDescent="0.3">
      <c r="E83" s="211" t="s">
        <v>128</v>
      </c>
      <c r="F83" s="211" t="s">
        <v>122</v>
      </c>
      <c r="G83" s="211" t="s">
        <v>129</v>
      </c>
      <c r="H83" s="211" t="s">
        <v>130</v>
      </c>
      <c r="I83" s="211" t="s">
        <v>131</v>
      </c>
    </row>
    <row r="84" spans="2:9" s="43" customFormat="1" ht="32.25" thickBot="1" x14ac:dyDescent="0.3">
      <c r="B84" s="89" t="s">
        <v>120</v>
      </c>
      <c r="C84" s="216" t="s">
        <v>121</v>
      </c>
      <c r="D84" s="91" t="s">
        <v>144</v>
      </c>
      <c r="E84" s="212" t="s">
        <v>22</v>
      </c>
      <c r="F84" s="213" t="str">
        <f>IF(C12="","",C12)</f>
        <v/>
      </c>
      <c r="G84" s="213" t="str">
        <f>IF(C13="","Not Applicable",C13)</f>
        <v>Not Applicable</v>
      </c>
      <c r="H84" s="213" t="str">
        <f>IF(C14="","Not Applicable",C14)</f>
        <v>Not Applicable</v>
      </c>
      <c r="I84" s="212" t="s">
        <v>151</v>
      </c>
    </row>
    <row r="85" spans="2:9" s="43" customFormat="1" ht="15" x14ac:dyDescent="0.2">
      <c r="B85" s="93" t="s">
        <v>123</v>
      </c>
      <c r="C85" s="259"/>
      <c r="D85" s="257" t="e">
        <f>E85/C85</f>
        <v>#DIV/0!</v>
      </c>
      <c r="E85" s="259"/>
      <c r="F85" s="259"/>
      <c r="G85" s="259"/>
      <c r="H85" s="259"/>
      <c r="I85" s="259"/>
    </row>
    <row r="86" spans="2:9" s="43" customFormat="1" ht="15" x14ac:dyDescent="0.2">
      <c r="B86" s="94" t="s">
        <v>124</v>
      </c>
      <c r="C86" s="92"/>
      <c r="D86" s="257" t="e">
        <f t="shared" ref="D86:D88" si="1">E86/C86</f>
        <v>#DIV/0!</v>
      </c>
      <c r="E86" s="92"/>
      <c r="F86" s="92"/>
      <c r="G86" s="92"/>
      <c r="H86" s="92"/>
      <c r="I86" s="92"/>
    </row>
    <row r="87" spans="2:9" s="43" customFormat="1" ht="15" x14ac:dyDescent="0.2">
      <c r="B87" s="94" t="s">
        <v>125</v>
      </c>
      <c r="C87" s="92"/>
      <c r="D87" s="257" t="e">
        <f t="shared" si="1"/>
        <v>#DIV/0!</v>
      </c>
      <c r="E87" s="92"/>
      <c r="F87" s="92"/>
      <c r="G87" s="92"/>
      <c r="H87" s="92"/>
      <c r="I87" s="92"/>
    </row>
    <row r="88" spans="2:9" s="43" customFormat="1" ht="15.75" thickBot="1" x14ac:dyDescent="0.25">
      <c r="B88" s="95" t="s">
        <v>126</v>
      </c>
      <c r="C88" s="260"/>
      <c r="D88" s="258" t="e">
        <f t="shared" si="1"/>
        <v>#DIV/0!</v>
      </c>
      <c r="E88" s="260"/>
      <c r="F88" s="260"/>
      <c r="G88" s="260"/>
      <c r="H88" s="260"/>
      <c r="I88" s="260"/>
    </row>
    <row r="89" spans="2:9" s="43" customFormat="1" ht="16.5" thickBot="1" x14ac:dyDescent="0.3">
      <c r="B89" s="100" t="s">
        <v>127</v>
      </c>
      <c r="C89" s="102">
        <f>SUM(C85:C88)</f>
        <v>0</v>
      </c>
      <c r="D89" s="101" t="e">
        <f>E89/C89</f>
        <v>#DIV/0!</v>
      </c>
      <c r="E89" s="102">
        <f>SUM(E85:E88)</f>
        <v>0</v>
      </c>
      <c r="F89" s="102">
        <f>SUM(F85:F88)</f>
        <v>0</v>
      </c>
      <c r="G89" s="102">
        <f>SUM(G85:G88)</f>
        <v>0</v>
      </c>
      <c r="H89" s="246">
        <f>SUM(H85:H88)</f>
        <v>0</v>
      </c>
      <c r="I89" s="246">
        <f>I85+I86+I87+I88</f>
        <v>0</v>
      </c>
    </row>
    <row r="90" spans="2:9" s="43" customFormat="1" ht="15" x14ac:dyDescent="0.2">
      <c r="H90" s="224"/>
      <c r="I90" s="224"/>
    </row>
    <row r="91" spans="2:9" s="43" customFormat="1" ht="15" x14ac:dyDescent="0.2">
      <c r="H91" s="224"/>
      <c r="I91" s="224"/>
    </row>
    <row r="92" spans="2:9" s="43" customFormat="1" ht="15" x14ac:dyDescent="0.2">
      <c r="H92" s="224"/>
      <c r="I92" s="224"/>
    </row>
    <row r="93" spans="2:9" s="43" customFormat="1" ht="15" x14ac:dyDescent="0.2">
      <c r="H93" s="224"/>
      <c r="I93" s="224"/>
    </row>
    <row r="94" spans="2:9" s="43" customFormat="1" ht="15" x14ac:dyDescent="0.2">
      <c r="H94" s="224"/>
      <c r="I94" s="224"/>
    </row>
    <row r="95" spans="2:9" s="43" customFormat="1" ht="15" x14ac:dyDescent="0.2">
      <c r="H95" s="224"/>
      <c r="I95" s="224"/>
    </row>
    <row r="96" spans="2:9" s="43" customFormat="1" ht="15" x14ac:dyDescent="0.2">
      <c r="H96" s="224"/>
      <c r="I96" s="224"/>
    </row>
    <row r="97" spans="4:11" s="43" customFormat="1" ht="15" x14ac:dyDescent="0.2">
      <c r="H97" s="224"/>
      <c r="I97" s="224"/>
    </row>
    <row r="98" spans="4:11" s="43" customFormat="1" ht="15" x14ac:dyDescent="0.2">
      <c r="H98" s="224"/>
      <c r="I98" s="224"/>
    </row>
    <row r="99" spans="4:11" s="43" customFormat="1" ht="15" x14ac:dyDescent="0.2">
      <c r="H99" s="224"/>
      <c r="I99" s="224"/>
    </row>
    <row r="100" spans="4:11" s="43" customFormat="1" ht="15" x14ac:dyDescent="0.2">
      <c r="H100" s="224"/>
      <c r="I100" s="224"/>
    </row>
    <row r="101" spans="4:11" s="43" customFormat="1" ht="15" x14ac:dyDescent="0.2">
      <c r="H101" s="224"/>
      <c r="I101" s="224"/>
    </row>
    <row r="102" spans="4:11" s="43" customFormat="1" ht="15" x14ac:dyDescent="0.2">
      <c r="D102" s="88"/>
      <c r="H102" s="224"/>
      <c r="I102" s="224"/>
    </row>
    <row r="103" spans="4:11" s="43" customFormat="1" ht="15" x14ac:dyDescent="0.2">
      <c r="D103" s="88"/>
      <c r="H103" s="224"/>
      <c r="I103" s="224"/>
    </row>
    <row r="104" spans="4:11" s="43" customFormat="1" ht="15" x14ac:dyDescent="0.2">
      <c r="D104" s="88"/>
      <c r="E104" s="88"/>
      <c r="F104" s="88"/>
      <c r="G104" s="88"/>
      <c r="H104" s="226"/>
      <c r="I104" s="226"/>
      <c r="J104" s="88"/>
      <c r="K104" s="88"/>
    </row>
  </sheetData>
  <sheetProtection selectLockedCells="1"/>
  <mergeCells count="16">
    <mergeCell ref="J51:K51"/>
    <mergeCell ref="F51:G51"/>
    <mergeCell ref="H51:I51"/>
    <mergeCell ref="J56:J57"/>
    <mergeCell ref="B4:G4"/>
    <mergeCell ref="C18:G19"/>
    <mergeCell ref="E45:F45"/>
    <mergeCell ref="H56:H57"/>
    <mergeCell ref="B65:B68"/>
    <mergeCell ref="B69:B72"/>
    <mergeCell ref="D51:E51"/>
    <mergeCell ref="B56:B57"/>
    <mergeCell ref="D50:G50"/>
    <mergeCell ref="C56:C57"/>
    <mergeCell ref="D56:D57"/>
    <mergeCell ref="F56:F57"/>
  </mergeCells>
  <conditionalFormatting sqref="H50:I57">
    <cfRule type="expression" dxfId="153" priority="70">
      <formula>$H$51=0</formula>
    </cfRule>
  </conditionalFormatting>
  <conditionalFormatting sqref="J50:K57">
    <cfRule type="expression" dxfId="152" priority="69">
      <formula>$J$51=0</formula>
    </cfRule>
  </conditionalFormatting>
  <conditionalFormatting sqref="C11">
    <cfRule type="cellIs" dxfId="151" priority="101" operator="equal">
      <formula>0</formula>
    </cfRule>
  </conditionalFormatting>
  <conditionalFormatting sqref="C8">
    <cfRule type="cellIs" dxfId="150" priority="103" operator="equal">
      <formula>0</formula>
    </cfRule>
  </conditionalFormatting>
  <conditionalFormatting sqref="C9:C10 C12">
    <cfRule type="cellIs" dxfId="149" priority="102" operator="equal">
      <formula>0</formula>
    </cfRule>
  </conditionalFormatting>
  <conditionalFormatting sqref="C13:C14">
    <cfRule type="cellIs" dxfId="148" priority="100" operator="equal">
      <formula>0</formula>
    </cfRule>
  </conditionalFormatting>
  <conditionalFormatting sqref="C13">
    <cfRule type="expression" dxfId="147" priority="99">
      <formula>$B$13=""</formula>
    </cfRule>
  </conditionalFormatting>
  <conditionalFormatting sqref="C14">
    <cfRule type="expression" dxfId="146" priority="98">
      <formula>$B$14=""</formula>
    </cfRule>
  </conditionalFormatting>
  <conditionalFormatting sqref="B32:B37 B21:E21 B25 D25 B22:B23 D32:D37 D22:E22 C22:C37 D23">
    <cfRule type="cellIs" dxfId="145" priority="97" operator="equal">
      <formula>0</formula>
    </cfRule>
  </conditionalFormatting>
  <conditionalFormatting sqref="H54:I54">
    <cfRule type="expression" dxfId="144" priority="91">
      <formula>$H$51=0</formula>
    </cfRule>
  </conditionalFormatting>
  <conditionalFormatting sqref="J54:K54">
    <cfRule type="expression" dxfId="143" priority="90">
      <formula>$J$51=0</formula>
    </cfRule>
  </conditionalFormatting>
  <conditionalFormatting sqref="I54">
    <cfRule type="expression" dxfId="142" priority="89">
      <formula>$H$51=0</formula>
    </cfRule>
  </conditionalFormatting>
  <conditionalFormatting sqref="C62">
    <cfRule type="cellIs" dxfId="141" priority="82" operator="equal">
      <formula>0</formula>
    </cfRule>
  </conditionalFormatting>
  <conditionalFormatting sqref="E62">
    <cfRule type="cellIs" dxfId="140" priority="78" operator="notEqual">
      <formula>0</formula>
    </cfRule>
    <cfRule type="expression" dxfId="139" priority="79">
      <formula>$C$62="Yes"</formula>
    </cfRule>
  </conditionalFormatting>
  <conditionalFormatting sqref="D65:E65">
    <cfRule type="cellIs" dxfId="138" priority="77" operator="equal">
      <formula>0</formula>
    </cfRule>
  </conditionalFormatting>
  <conditionalFormatting sqref="D66:E72">
    <cfRule type="cellIs" dxfId="137" priority="76" operator="equal">
      <formula>0</formula>
    </cfRule>
  </conditionalFormatting>
  <conditionalFormatting sqref="C69:C72">
    <cfRule type="cellIs" dxfId="136" priority="75" operator="equal">
      <formula>0</formula>
    </cfRule>
  </conditionalFormatting>
  <conditionalFormatting sqref="C75">
    <cfRule type="expression" dxfId="135" priority="125">
      <formula>$C$75="Points too low"</formula>
    </cfRule>
  </conditionalFormatting>
  <conditionalFormatting sqref="D54">
    <cfRule type="expression" dxfId="134" priority="126">
      <formula>$E$56="Eligible"</formula>
    </cfRule>
  </conditionalFormatting>
  <conditionalFormatting sqref="F54">
    <cfRule type="expression" dxfId="133" priority="127">
      <formula>$G$56="Eligible"</formula>
    </cfRule>
  </conditionalFormatting>
  <conditionalFormatting sqref="H54">
    <cfRule type="expression" dxfId="132" priority="128">
      <formula>$I$56="Eligible"</formula>
    </cfRule>
  </conditionalFormatting>
  <conditionalFormatting sqref="J54">
    <cfRule type="expression" dxfId="131" priority="129">
      <formula>$K$56="Eligible"</formula>
    </cfRule>
  </conditionalFormatting>
  <conditionalFormatting sqref="C56">
    <cfRule type="expression" dxfId="130" priority="73">
      <formula>$C$56="Spend too low"</formula>
    </cfRule>
  </conditionalFormatting>
  <conditionalFormatting sqref="E56:E57">
    <cfRule type="expression" dxfId="129" priority="72">
      <formula>$E$56&lt;&gt;"Eligible"</formula>
    </cfRule>
  </conditionalFormatting>
  <conditionalFormatting sqref="G56:G57">
    <cfRule type="expression" dxfId="128" priority="71">
      <formula>$G$56&lt;&gt;"Eligible"</formula>
    </cfRule>
  </conditionalFormatting>
  <conditionalFormatting sqref="I56:I57">
    <cfRule type="expression" dxfId="127" priority="124">
      <formula>$I$56&lt;&gt;"Eligible"</formula>
    </cfRule>
  </conditionalFormatting>
  <conditionalFormatting sqref="K56:K57">
    <cfRule type="expression" dxfId="126" priority="123">
      <formula>$K$56&lt;&gt;"Eligible"</formula>
    </cfRule>
  </conditionalFormatting>
  <conditionalFormatting sqref="C76">
    <cfRule type="expression" dxfId="125" priority="68">
      <formula>$C$76="Under minimum"</formula>
    </cfRule>
  </conditionalFormatting>
  <conditionalFormatting sqref="J9">
    <cfRule type="expression" dxfId="124" priority="67">
      <formula>$I9="Complete Sec.1"</formula>
    </cfRule>
  </conditionalFormatting>
  <conditionalFormatting sqref="J10">
    <cfRule type="expression" dxfId="123" priority="66">
      <formula>$I$10="Complete Sec.2"</formula>
    </cfRule>
  </conditionalFormatting>
  <conditionalFormatting sqref="J12">
    <cfRule type="expression" dxfId="122" priority="65">
      <formula>$I$12="Complete Sec.3"</formula>
    </cfRule>
  </conditionalFormatting>
  <conditionalFormatting sqref="D13">
    <cfRule type="expression" dxfId="121" priority="58">
      <formula>$C$13&lt;&gt;""</formula>
    </cfRule>
    <cfRule type="expression" dxfId="120" priority="64">
      <formula>$B$13=""</formula>
    </cfRule>
  </conditionalFormatting>
  <conditionalFormatting sqref="D14">
    <cfRule type="expression" dxfId="119" priority="57">
      <formula>$C$14&lt;&gt;""</formula>
    </cfRule>
    <cfRule type="expression" dxfId="118" priority="63">
      <formula>$B$14=""</formula>
    </cfRule>
  </conditionalFormatting>
  <conditionalFormatting sqref="D8:E8">
    <cfRule type="expression" dxfId="117" priority="62">
      <formula>$C$8&lt;&gt;""</formula>
    </cfRule>
  </conditionalFormatting>
  <conditionalFormatting sqref="D9">
    <cfRule type="expression" dxfId="116" priority="61">
      <formula>$C$9&lt;&gt;""</formula>
    </cfRule>
  </conditionalFormatting>
  <conditionalFormatting sqref="D10">
    <cfRule type="expression" dxfId="115" priority="60">
      <formula>$C$10&lt;&gt;""</formula>
    </cfRule>
  </conditionalFormatting>
  <conditionalFormatting sqref="D12">
    <cfRule type="expression" dxfId="114" priority="59">
      <formula>$C$12&lt;&gt;""</formula>
    </cfRule>
  </conditionalFormatting>
  <conditionalFormatting sqref="D12:D14">
    <cfRule type="expression" dxfId="113" priority="56">
      <formula xml:space="preserve"> AND($C$10="Documentary Series",$C12="China")</formula>
    </cfRule>
  </conditionalFormatting>
  <conditionalFormatting sqref="B28:B31 D28:D31">
    <cfRule type="cellIs" dxfId="112" priority="55" operator="equal">
      <formula>0</formula>
    </cfRule>
  </conditionalFormatting>
  <conditionalFormatting sqref="F9">
    <cfRule type="cellIs" dxfId="111" priority="54" operator="equal">
      <formula>0</formula>
    </cfRule>
  </conditionalFormatting>
  <conditionalFormatting sqref="F10">
    <cfRule type="cellIs" dxfId="110" priority="53" operator="equal">
      <formula>0</formula>
    </cfRule>
  </conditionalFormatting>
  <conditionalFormatting sqref="G9:G10">
    <cfRule type="expression" dxfId="109" priority="52">
      <formula>$F9:$F10&lt;&gt;""</formula>
    </cfRule>
  </conditionalFormatting>
  <conditionalFormatting sqref="C8:C10 C12 F9:F10 C21:E21 B25 B28:B37 D28:D37 D25 D22:E22 C22:C37 D23">
    <cfRule type="cellIs" dxfId="108" priority="42" operator="equal">
      <formula>0</formula>
    </cfRule>
  </conditionalFormatting>
  <conditionalFormatting sqref="F12">
    <cfRule type="cellIs" dxfId="107" priority="41" operator="equal">
      <formula>0</formula>
    </cfRule>
  </conditionalFormatting>
  <conditionalFormatting sqref="G12">
    <cfRule type="expression" dxfId="106" priority="40">
      <formula>$F12:$F13&lt;&gt;""</formula>
    </cfRule>
  </conditionalFormatting>
  <conditionalFormatting sqref="F12">
    <cfRule type="cellIs" dxfId="105" priority="39" operator="equal">
      <formula>0</formula>
    </cfRule>
  </conditionalFormatting>
  <conditionalFormatting sqref="E45">
    <cfRule type="cellIs" dxfId="104" priority="38" operator="equal">
      <formula>0</formula>
    </cfRule>
  </conditionalFormatting>
  <conditionalFormatting sqref="B25 D25">
    <cfRule type="cellIs" dxfId="103" priority="28" operator="equal">
      <formula>0</formula>
    </cfRule>
  </conditionalFormatting>
  <conditionalFormatting sqref="B26 D26">
    <cfRule type="cellIs" dxfId="102" priority="36" operator="equal">
      <formula>0</formula>
    </cfRule>
  </conditionalFormatting>
  <conditionalFormatting sqref="B26 D26">
    <cfRule type="cellIs" dxfId="101" priority="35" operator="equal">
      <formula>0</formula>
    </cfRule>
  </conditionalFormatting>
  <conditionalFormatting sqref="B27 D27">
    <cfRule type="cellIs" dxfId="100" priority="34" operator="equal">
      <formula>0</formula>
    </cfRule>
  </conditionalFormatting>
  <conditionalFormatting sqref="B27 D27">
    <cfRule type="cellIs" dxfId="99" priority="33" operator="equal">
      <formula>0</formula>
    </cfRule>
  </conditionalFormatting>
  <conditionalFormatting sqref="B24 D24">
    <cfRule type="cellIs" dxfId="98" priority="32" operator="equal">
      <formula>0</formula>
    </cfRule>
  </conditionalFormatting>
  <conditionalFormatting sqref="B24 D24">
    <cfRule type="cellIs" dxfId="97" priority="31" operator="equal">
      <formula>0</formula>
    </cfRule>
  </conditionalFormatting>
  <conditionalFormatting sqref="B25 D25">
    <cfRule type="cellIs" dxfId="96" priority="29" operator="equal">
      <formula>0</formula>
    </cfRule>
  </conditionalFormatting>
  <conditionalFormatting sqref="B26 D26">
    <cfRule type="cellIs" dxfId="95" priority="27" operator="equal">
      <formula>0</formula>
    </cfRule>
  </conditionalFormatting>
  <conditionalFormatting sqref="B26 D26">
    <cfRule type="cellIs" dxfId="94" priority="26" operator="equal">
      <formula>0</formula>
    </cfRule>
  </conditionalFormatting>
  <conditionalFormatting sqref="C65:C68">
    <cfRule type="cellIs" dxfId="93" priority="25" operator="equal">
      <formula>0</formula>
    </cfRule>
  </conditionalFormatting>
  <conditionalFormatting sqref="C84">
    <cfRule type="cellIs" dxfId="92" priority="24" operator="equal">
      <formula>0</formula>
    </cfRule>
  </conditionalFormatting>
  <conditionalFormatting sqref="E83">
    <cfRule type="cellIs" dxfId="91" priority="23" operator="equal">
      <formula>0</formula>
    </cfRule>
  </conditionalFormatting>
  <conditionalFormatting sqref="F83">
    <cfRule type="cellIs" dxfId="90" priority="22" operator="equal">
      <formula>0</formula>
    </cfRule>
  </conditionalFormatting>
  <conditionalFormatting sqref="G84:H84">
    <cfRule type="cellIs" dxfId="89" priority="21" operator="equal">
      <formula>0</formula>
    </cfRule>
  </conditionalFormatting>
  <conditionalFormatting sqref="I83">
    <cfRule type="cellIs" dxfId="88" priority="20" operator="equal">
      <formula>0</formula>
    </cfRule>
  </conditionalFormatting>
  <conditionalFormatting sqref="G83:H83">
    <cfRule type="cellIs" dxfId="87" priority="19" operator="equal">
      <formula>0</formula>
    </cfRule>
  </conditionalFormatting>
  <conditionalFormatting sqref="F84">
    <cfRule type="cellIs" dxfId="86" priority="18" operator="equal">
      <formula>0</formula>
    </cfRule>
  </conditionalFormatting>
  <conditionalFormatting sqref="D40">
    <cfRule type="expression" dxfId="85" priority="13">
      <formula>$C$12=0</formula>
    </cfRule>
  </conditionalFormatting>
  <conditionalFormatting sqref="D41">
    <cfRule type="expression" dxfId="84" priority="12">
      <formula>$C$13=0</formula>
    </cfRule>
  </conditionalFormatting>
  <conditionalFormatting sqref="D42">
    <cfRule type="expression" dxfId="83" priority="11">
      <formula>$C$14=0</formula>
    </cfRule>
  </conditionalFormatting>
  <conditionalFormatting sqref="E40">
    <cfRule type="expression" dxfId="82" priority="7">
      <formula>$C$12=0</formula>
    </cfRule>
  </conditionalFormatting>
  <conditionalFormatting sqref="E41">
    <cfRule type="expression" dxfId="81" priority="6">
      <formula>$C$13=0</formula>
    </cfRule>
  </conditionalFormatting>
  <conditionalFormatting sqref="E42">
    <cfRule type="expression" dxfId="80" priority="5">
      <formula>$C$14=0</formula>
    </cfRule>
  </conditionalFormatting>
  <conditionalFormatting sqref="E23:E37">
    <cfRule type="cellIs" dxfId="79" priority="4" operator="equal">
      <formula>0</formula>
    </cfRule>
  </conditionalFormatting>
  <conditionalFormatting sqref="E23:E37">
    <cfRule type="cellIs" dxfId="78" priority="3" operator="equal">
      <formula>0</formula>
    </cfRule>
  </conditionalFormatting>
  <conditionalFormatting sqref="C85:C88">
    <cfRule type="cellIs" dxfId="77" priority="2" operator="equal">
      <formula>0</formula>
    </cfRule>
  </conditionalFormatting>
  <conditionalFormatting sqref="E85:I88">
    <cfRule type="cellIs" dxfId="76" priority="1" operator="equal">
      <formula>0</formula>
    </cfRule>
  </conditionalFormatting>
  <dataValidations count="8">
    <dataValidation type="list" allowBlank="1" showInputMessage="1" showErrorMessage="1" sqref="C69:C72" xr:uid="{00000000-0002-0000-0100-000000000000}">
      <formula1>SectionBDoc</formula1>
    </dataValidation>
    <dataValidation type="list" allowBlank="1" showInputMessage="1" showErrorMessage="1" sqref="C12" xr:uid="{00000000-0002-0000-0100-000001000000}">
      <formula1>Partners</formula1>
    </dataValidation>
    <dataValidation type="list" allowBlank="1" showInputMessage="1" showErrorMessage="1" sqref="C13:C14" xr:uid="{00000000-0002-0000-0100-000002000000}">
      <formula1>CPs</formula1>
    </dataValidation>
    <dataValidation type="list" allowBlank="1" showInputMessage="1" showErrorMessage="1" sqref="C9" xr:uid="{00000000-0002-0000-0100-000003000000}">
      <formula1>nos</formula1>
    </dataValidation>
    <dataValidation type="list" allowBlank="1" showInputMessage="1" showErrorMessage="1" sqref="C62:C63" xr:uid="{00000000-0002-0000-0100-000004000000}">
      <formula1>YN</formula1>
    </dataValidation>
    <dataValidation type="list" allowBlank="1" showInputMessage="1" showErrorMessage="1" sqref="C21:C37" xr:uid="{00000000-0002-0000-0100-000005000000}">
      <formula1>FinDoc</formula1>
    </dataValidation>
    <dataValidation type="list" allowBlank="1" showInputMessage="1" showErrorMessage="1" sqref="C10" xr:uid="{00000000-0002-0000-0100-000006000000}">
      <formula1>FormatsDoc</formula1>
    </dataValidation>
    <dataValidation type="list" allowBlank="1" showInputMessage="1" showErrorMessage="1" sqref="E65:E72" xr:uid="{00000000-0002-0000-0100-000007000000}">
      <formula1>NatDoc</formula1>
    </dataValidation>
  </dataValidations>
  <pageMargins left="0.7" right="0.7" top="0.75" bottom="0.75" header="0.3" footer="0.3"/>
  <pageSetup paperSize="9" scale="50" fitToHeight="0" orientation="landscape" r:id="rId1"/>
  <rowBreaks count="1" manualBreakCount="1">
    <brk id="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07"/>
  <sheetViews>
    <sheetView zoomScale="77" zoomScaleNormal="77" zoomScaleSheetLayoutView="82" workbookViewId="0">
      <selection activeCell="B21" sqref="B21"/>
    </sheetView>
  </sheetViews>
  <sheetFormatPr defaultColWidth="9.140625" defaultRowHeight="14.25" x14ac:dyDescent="0.2"/>
  <cols>
    <col min="1" max="1" width="3.28515625" style="88" customWidth="1"/>
    <col min="2" max="2" width="56.42578125" style="88" customWidth="1"/>
    <col min="3" max="3" width="23.42578125" style="88" customWidth="1"/>
    <col min="4" max="4" width="33.28515625" style="88" customWidth="1"/>
    <col min="5" max="5" width="27.28515625" style="88" customWidth="1"/>
    <col min="6" max="6" width="21.85546875" style="88" customWidth="1"/>
    <col min="7" max="8" width="22.7109375" style="88" customWidth="1"/>
    <col min="9" max="9" width="23.85546875" style="88" customWidth="1"/>
    <col min="10" max="10" width="14.85546875" style="88" customWidth="1"/>
    <col min="11" max="11" width="24.140625" style="88" customWidth="1"/>
    <col min="12" max="16384" width="9.140625" style="88"/>
  </cols>
  <sheetData>
    <row r="1" spans="2:11" ht="15.75" x14ac:dyDescent="0.25">
      <c r="B1" s="283">
        <v>45251</v>
      </c>
      <c r="I1" s="226"/>
    </row>
    <row r="2" spans="2:11" ht="18" x14ac:dyDescent="0.25">
      <c r="B2" s="19" t="s">
        <v>87</v>
      </c>
      <c r="I2" s="226"/>
    </row>
    <row r="3" spans="2:11" ht="16.5" customHeight="1" x14ac:dyDescent="0.2">
      <c r="B3" s="20" t="s">
        <v>90</v>
      </c>
      <c r="I3" s="226"/>
    </row>
    <row r="4" spans="2:11" s="43" customFormat="1" ht="81" customHeight="1" x14ac:dyDescent="0.25">
      <c r="B4" s="314" t="s">
        <v>155</v>
      </c>
      <c r="C4" s="314"/>
      <c r="D4" s="314"/>
      <c r="E4" s="314"/>
      <c r="F4" s="314"/>
      <c r="G4" s="314"/>
      <c r="I4" s="224"/>
    </row>
    <row r="5" spans="2:11" s="43" customFormat="1" ht="20.25" x14ac:dyDescent="0.3">
      <c r="B5" s="116" t="s">
        <v>149</v>
      </c>
      <c r="I5" s="224"/>
    </row>
    <row r="6" spans="2:11" s="43" customFormat="1" ht="20.25" x14ac:dyDescent="0.3">
      <c r="B6" s="116"/>
      <c r="I6" s="224"/>
    </row>
    <row r="7" spans="2:11" s="43" customFormat="1" ht="24" thickBot="1" x14ac:dyDescent="0.4">
      <c r="B7" s="118" t="s">
        <v>139</v>
      </c>
      <c r="I7" s="224"/>
    </row>
    <row r="8" spans="2:11" s="43" customFormat="1" ht="24" thickBot="1" x14ac:dyDescent="0.4">
      <c r="B8" s="21" t="s">
        <v>1</v>
      </c>
      <c r="C8" s="22"/>
      <c r="D8" s="262" t="s">
        <v>134</v>
      </c>
      <c r="E8" s="118" t="s">
        <v>140</v>
      </c>
      <c r="H8" s="11"/>
      <c r="I8" s="251"/>
      <c r="J8" s="11"/>
      <c r="K8" s="11"/>
    </row>
    <row r="9" spans="2:11" s="43" customFormat="1" ht="30" customHeight="1" x14ac:dyDescent="0.2">
      <c r="B9" s="274" t="s">
        <v>92</v>
      </c>
      <c r="C9" s="275"/>
      <c r="D9" s="267" t="s">
        <v>135</v>
      </c>
      <c r="E9" s="276" t="s">
        <v>108</v>
      </c>
      <c r="F9" s="277"/>
      <c r="G9" s="264" t="s">
        <v>133</v>
      </c>
      <c r="H9" s="10"/>
      <c r="I9" s="252"/>
      <c r="J9" s="145"/>
      <c r="K9" s="145"/>
    </row>
    <row r="10" spans="2:11" s="43" customFormat="1" ht="47.25" x14ac:dyDescent="0.2">
      <c r="B10" s="265" t="s">
        <v>2</v>
      </c>
      <c r="C10" s="266"/>
      <c r="D10" s="267" t="s">
        <v>136</v>
      </c>
      <c r="E10" s="268" t="s">
        <v>157</v>
      </c>
      <c r="F10" s="266"/>
      <c r="G10" s="264" t="s">
        <v>153</v>
      </c>
      <c r="H10" s="10"/>
      <c r="I10" s="252"/>
      <c r="J10" s="146"/>
      <c r="K10" s="146"/>
    </row>
    <row r="11" spans="2:11" s="43" customFormat="1" ht="15.75" hidden="1" x14ac:dyDescent="0.2">
      <c r="B11" s="265"/>
      <c r="C11" s="266" t="s">
        <v>22</v>
      </c>
      <c r="D11" s="267"/>
      <c r="E11" s="278"/>
      <c r="F11" s="273"/>
      <c r="G11" s="279"/>
      <c r="H11" s="146"/>
      <c r="I11" s="253"/>
      <c r="J11" s="147"/>
      <c r="K11" s="136"/>
    </row>
    <row r="12" spans="2:11" s="43" customFormat="1" ht="31.5" customHeight="1" x14ac:dyDescent="0.2">
      <c r="B12" s="265" t="s">
        <v>93</v>
      </c>
      <c r="C12" s="266"/>
      <c r="D12" s="267" t="str">
        <f>IF($C$10="Animated Series",IF(C12="China","Series are ineligible under the Chinese Treaty","Select First Co-pro Country in C12"),"Select First Co-pro Country in C12")</f>
        <v>Select First Co-pro Country in C12</v>
      </c>
      <c r="E12" s="268" t="s">
        <v>109</v>
      </c>
      <c r="F12" s="266"/>
      <c r="G12" s="264" t="s">
        <v>154</v>
      </c>
      <c r="H12" s="10"/>
      <c r="I12" s="252"/>
      <c r="J12" s="146"/>
      <c r="K12" s="146"/>
    </row>
    <row r="13" spans="2:11" s="43" customFormat="1" ht="15.75" x14ac:dyDescent="0.25">
      <c r="B13" s="21" t="str">
        <f>IF(C9&gt;1,"PARTNER COUNTRY 2:","")</f>
        <v/>
      </c>
      <c r="C13" s="23"/>
      <c r="D13" s="126" t="str">
        <f>IF($C$10="Animated Series",IF(C13="China","Series are ineligible under the Chinese Treaty","Select Second Co-pro Country in C13"),"Select Second Co-pro Country in C13")</f>
        <v>Select Second Co-pro Country in C13</v>
      </c>
      <c r="I13" s="224"/>
    </row>
    <row r="14" spans="2:11" s="43" customFormat="1" ht="16.5" thickBot="1" x14ac:dyDescent="0.3">
      <c r="B14" s="21" t="str">
        <f>IF(C9&gt;2,"PARTNER COUNTRY 3:","")</f>
        <v/>
      </c>
      <c r="C14" s="24"/>
      <c r="D14" s="126" t="str">
        <f>IF($C$10="Animated Series",IF(C14="China","Series are ineligible under the Chinese Treaty","Select Third Co-pro Country in C14"),"Select Third Co-pro Country in C14")</f>
        <v>Select Third Co-pro Country in C14</v>
      </c>
      <c r="I14" s="224"/>
    </row>
    <row r="15" spans="2:11" s="43" customFormat="1" ht="15" hidden="1" x14ac:dyDescent="0.2">
      <c r="C15" s="125" t="s">
        <v>24</v>
      </c>
      <c r="D15" s="126"/>
      <c r="I15" s="224"/>
    </row>
    <row r="16" spans="2:11" s="43" customFormat="1" ht="15" hidden="1" x14ac:dyDescent="0.2">
      <c r="C16" s="125" t="s">
        <v>23</v>
      </c>
      <c r="D16" s="126"/>
      <c r="I16" s="224"/>
    </row>
    <row r="17" spans="2:10" s="43" customFormat="1" ht="23.25" x14ac:dyDescent="0.35">
      <c r="B17" s="118" t="s">
        <v>141</v>
      </c>
      <c r="C17" s="206"/>
      <c r="D17" s="247"/>
      <c r="E17" s="224"/>
      <c r="F17" s="224"/>
      <c r="G17" s="224"/>
      <c r="I17" s="224"/>
    </row>
    <row r="18" spans="2:10" s="43" customFormat="1" ht="15.75" customHeight="1" x14ac:dyDescent="0.25">
      <c r="B18" s="103" t="s">
        <v>145</v>
      </c>
      <c r="C18" s="316" t="s">
        <v>110</v>
      </c>
      <c r="D18" s="316"/>
      <c r="E18" s="316"/>
      <c r="F18" s="316"/>
      <c r="G18" s="316"/>
      <c r="I18" s="224"/>
    </row>
    <row r="19" spans="2:10" s="43" customFormat="1" ht="16.5" thickBot="1" x14ac:dyDescent="0.3">
      <c r="B19" s="53"/>
      <c r="C19" s="316"/>
      <c r="D19" s="316"/>
      <c r="E19" s="316"/>
      <c r="F19" s="316"/>
      <c r="G19" s="316"/>
      <c r="I19" s="224"/>
    </row>
    <row r="20" spans="2:10" s="43" customFormat="1" ht="15.75" thickBot="1" x14ac:dyDescent="0.25">
      <c r="B20" s="106" t="s">
        <v>102</v>
      </c>
      <c r="C20" s="107" t="s">
        <v>49</v>
      </c>
      <c r="D20" s="108" t="s">
        <v>50</v>
      </c>
      <c r="E20" s="109" t="s">
        <v>98</v>
      </c>
      <c r="I20" s="224"/>
    </row>
    <row r="21" spans="2:10" s="43" customFormat="1" ht="15" x14ac:dyDescent="0.2">
      <c r="B21" s="288" t="s">
        <v>79</v>
      </c>
      <c r="C21" s="47"/>
      <c r="D21" s="291" t="s">
        <v>47</v>
      </c>
      <c r="E21" s="48"/>
      <c r="F21" s="97"/>
      <c r="G21" s="97"/>
      <c r="H21" s="97"/>
      <c r="I21" s="234"/>
      <c r="J21" s="97"/>
    </row>
    <row r="22" spans="2:10" s="43" customFormat="1" ht="15" x14ac:dyDescent="0.2">
      <c r="B22" s="15" t="s">
        <v>85</v>
      </c>
      <c r="C22" s="49"/>
      <c r="D22" s="166" t="s">
        <v>48</v>
      </c>
      <c r="E22" s="50"/>
      <c r="F22" s="321"/>
      <c r="G22" s="322"/>
      <c r="H22" s="322"/>
      <c r="I22" s="236"/>
      <c r="J22" s="97"/>
    </row>
    <row r="23" spans="2:10" s="43" customFormat="1" ht="15" x14ac:dyDescent="0.2">
      <c r="B23" s="15" t="s">
        <v>99</v>
      </c>
      <c r="C23" s="49"/>
      <c r="D23" s="166" t="s">
        <v>47</v>
      </c>
      <c r="E23" s="50"/>
      <c r="F23" s="13"/>
      <c r="G23" s="148"/>
      <c r="H23" s="14"/>
      <c r="I23" s="236"/>
      <c r="J23" s="97"/>
    </row>
    <row r="24" spans="2:10" s="43" customFormat="1" ht="15" x14ac:dyDescent="0.2">
      <c r="B24" s="15" t="s">
        <v>106</v>
      </c>
      <c r="C24" s="49"/>
      <c r="D24" s="166" t="s">
        <v>107</v>
      </c>
      <c r="E24" s="50"/>
      <c r="F24" s="13"/>
      <c r="G24" s="148"/>
      <c r="H24" s="14"/>
      <c r="I24" s="236"/>
      <c r="J24" s="97"/>
    </row>
    <row r="25" spans="2:10" s="43" customFormat="1" ht="15" x14ac:dyDescent="0.2">
      <c r="B25" s="15"/>
      <c r="C25" s="49"/>
      <c r="D25" s="166"/>
      <c r="E25" s="50"/>
      <c r="F25" s="13"/>
      <c r="G25" s="148"/>
      <c r="H25" s="14"/>
      <c r="I25" s="236"/>
      <c r="J25" s="97"/>
    </row>
    <row r="26" spans="2:10" s="43" customFormat="1" ht="15" x14ac:dyDescent="0.2">
      <c r="B26" s="15"/>
      <c r="C26" s="49"/>
      <c r="D26" s="166"/>
      <c r="E26" s="50"/>
      <c r="F26" s="149"/>
      <c r="G26" s="149"/>
      <c r="H26" s="149"/>
      <c r="I26" s="236"/>
      <c r="J26" s="97"/>
    </row>
    <row r="27" spans="2:10" s="43" customFormat="1" ht="15" x14ac:dyDescent="0.2">
      <c r="B27" s="15"/>
      <c r="C27" s="49"/>
      <c r="D27" s="166"/>
      <c r="E27" s="50"/>
      <c r="F27" s="97"/>
      <c r="G27" s="97"/>
      <c r="H27" s="97"/>
      <c r="I27" s="236"/>
      <c r="J27" s="97"/>
    </row>
    <row r="28" spans="2:10" s="43" customFormat="1" ht="15" x14ac:dyDescent="0.2">
      <c r="B28" s="15"/>
      <c r="C28" s="49"/>
      <c r="D28" s="166"/>
      <c r="E28" s="50"/>
      <c r="F28" s="97"/>
      <c r="G28" s="97"/>
      <c r="H28" s="97"/>
      <c r="I28" s="236"/>
      <c r="J28" s="97"/>
    </row>
    <row r="29" spans="2:10" s="43" customFormat="1" ht="15" x14ac:dyDescent="0.2">
      <c r="B29" s="15"/>
      <c r="C29" s="49"/>
      <c r="D29" s="166"/>
      <c r="E29" s="50"/>
      <c r="F29" s="97"/>
      <c r="G29" s="97"/>
      <c r="H29" s="97"/>
      <c r="I29" s="236"/>
      <c r="J29" s="97"/>
    </row>
    <row r="30" spans="2:10" s="43" customFormat="1" ht="15" x14ac:dyDescent="0.2">
      <c r="B30" s="15"/>
      <c r="C30" s="49"/>
      <c r="D30" s="166"/>
      <c r="E30" s="50"/>
      <c r="F30" s="97"/>
      <c r="G30" s="97"/>
      <c r="H30" s="97"/>
      <c r="I30" s="236"/>
      <c r="J30" s="97"/>
    </row>
    <row r="31" spans="2:10" s="43" customFormat="1" ht="15" x14ac:dyDescent="0.2">
      <c r="B31" s="15"/>
      <c r="C31" s="49"/>
      <c r="D31" s="166"/>
      <c r="E31" s="50"/>
      <c r="F31" s="97"/>
      <c r="G31" s="97"/>
      <c r="H31" s="97"/>
      <c r="I31" s="236"/>
      <c r="J31" s="97"/>
    </row>
    <row r="32" spans="2:10" s="43" customFormat="1" ht="15" x14ac:dyDescent="0.2">
      <c r="B32" s="15"/>
      <c r="C32" s="49"/>
      <c r="D32" s="166"/>
      <c r="E32" s="50"/>
      <c r="F32" s="149"/>
      <c r="G32" s="149"/>
      <c r="H32" s="149"/>
      <c r="I32" s="236"/>
      <c r="J32" s="97"/>
    </row>
    <row r="33" spans="1:10" s="43" customFormat="1" ht="15" x14ac:dyDescent="0.2">
      <c r="B33" s="15"/>
      <c r="C33" s="49"/>
      <c r="D33" s="166"/>
      <c r="E33" s="50"/>
      <c r="F33" s="97"/>
      <c r="G33" s="97"/>
      <c r="H33" s="97"/>
      <c r="I33" s="236"/>
      <c r="J33" s="97"/>
    </row>
    <row r="34" spans="1:10" s="43" customFormat="1" ht="15" x14ac:dyDescent="0.2">
      <c r="B34" s="15"/>
      <c r="C34" s="49"/>
      <c r="D34" s="166"/>
      <c r="E34" s="50"/>
      <c r="F34" s="97"/>
      <c r="G34" s="97"/>
      <c r="H34" s="97"/>
      <c r="I34" s="236"/>
      <c r="J34" s="97"/>
    </row>
    <row r="35" spans="1:10" s="43" customFormat="1" ht="15" x14ac:dyDescent="0.2">
      <c r="B35" s="15"/>
      <c r="C35" s="49"/>
      <c r="D35" s="166"/>
      <c r="E35" s="50"/>
      <c r="F35" s="97"/>
      <c r="G35" s="97"/>
      <c r="H35" s="97"/>
      <c r="I35" s="234"/>
      <c r="J35" s="97"/>
    </row>
    <row r="36" spans="1:10" s="43" customFormat="1" ht="15" x14ac:dyDescent="0.2">
      <c r="B36" s="15"/>
      <c r="C36" s="49"/>
      <c r="D36" s="166"/>
      <c r="E36" s="50"/>
      <c r="I36" s="234"/>
    </row>
    <row r="37" spans="1:10" s="43" customFormat="1" ht="15" x14ac:dyDescent="0.2">
      <c r="B37" s="15"/>
      <c r="C37" s="49"/>
      <c r="D37" s="166"/>
      <c r="E37" s="50"/>
      <c r="I37" s="224"/>
    </row>
    <row r="38" spans="1:10" s="43" customFormat="1" ht="15.75" thickBot="1" x14ac:dyDescent="0.25">
      <c r="B38" s="17"/>
      <c r="C38" s="51"/>
      <c r="D38" s="168"/>
      <c r="E38" s="52"/>
      <c r="I38" s="224"/>
    </row>
    <row r="39" spans="1:10" s="43" customFormat="1" ht="16.5" thickBot="1" x14ac:dyDescent="0.3">
      <c r="B39" s="110"/>
      <c r="C39" s="111"/>
      <c r="D39" s="112" t="s">
        <v>0</v>
      </c>
      <c r="E39" s="113">
        <f>SUM(E21:E38)</f>
        <v>0</v>
      </c>
      <c r="I39" s="224"/>
    </row>
    <row r="40" spans="1:10" s="43" customFormat="1" ht="16.5" thickBot="1" x14ac:dyDescent="0.3">
      <c r="A40" s="119"/>
      <c r="B40" s="45"/>
      <c r="C40" s="45"/>
      <c r="D40" s="44" t="s">
        <v>22</v>
      </c>
      <c r="E40" s="54">
        <f>SUMIF($C$21:$C$38,D40,$E$21:$E$38)</f>
        <v>0</v>
      </c>
      <c r="I40" s="224"/>
    </row>
    <row r="41" spans="1:10" s="43" customFormat="1" ht="16.5" thickBot="1" x14ac:dyDescent="0.3">
      <c r="D41" s="55">
        <f>C12</f>
        <v>0</v>
      </c>
      <c r="E41" s="54">
        <f>SUMIF($C$21:$C$38,D41,$E$21:$E$38)</f>
        <v>0</v>
      </c>
      <c r="I41" s="224"/>
    </row>
    <row r="42" spans="1:10" s="43" customFormat="1" ht="16.5" thickBot="1" x14ac:dyDescent="0.3">
      <c r="D42" s="55">
        <f>C13</f>
        <v>0</v>
      </c>
      <c r="E42" s="54">
        <f>SUMIF($C$21:$C$38,D42,$E$21:$E$38)</f>
        <v>0</v>
      </c>
      <c r="I42" s="224"/>
    </row>
    <row r="43" spans="1:10" s="43" customFormat="1" ht="16.5" thickBot="1" x14ac:dyDescent="0.3">
      <c r="D43" s="55">
        <f>C14</f>
        <v>0</v>
      </c>
      <c r="E43" s="54">
        <f>SUMIF($C$21:$C$38,D43,$E$21:$E$38)</f>
        <v>0</v>
      </c>
      <c r="I43" s="224"/>
    </row>
    <row r="44" spans="1:10" s="43" customFormat="1" ht="15" x14ac:dyDescent="0.2">
      <c r="I44" s="224"/>
    </row>
    <row r="45" spans="1:10" s="43" customFormat="1" ht="32.25" customHeight="1" x14ac:dyDescent="0.25">
      <c r="B45" s="129" t="s">
        <v>137</v>
      </c>
      <c r="E45" s="315"/>
      <c r="F45" s="315"/>
      <c r="I45" s="224"/>
    </row>
    <row r="46" spans="1:10" s="43" customFormat="1" ht="15" x14ac:dyDescent="0.2">
      <c r="B46" s="126" t="s">
        <v>100</v>
      </c>
    </row>
    <row r="47" spans="1:10" s="43" customFormat="1" ht="15" x14ac:dyDescent="0.2"/>
    <row r="48" spans="1:10" s="43" customFormat="1" ht="18" x14ac:dyDescent="0.25">
      <c r="B48" s="130" t="s">
        <v>138</v>
      </c>
      <c r="C48" s="126" t="s">
        <v>163</v>
      </c>
    </row>
    <row r="49" spans="2:11" s="43" customFormat="1" ht="19.5" thickBot="1" x14ac:dyDescent="0.35">
      <c r="B49" s="103" t="s">
        <v>146</v>
      </c>
      <c r="D49" s="157" t="str">
        <f>IF(C53&lt;&gt;E39,"Total Budget does not match total finance plan","")</f>
        <v/>
      </c>
    </row>
    <row r="50" spans="2:11" s="43" customFormat="1" ht="15.75" thickBot="1" x14ac:dyDescent="0.25">
      <c r="B50" s="76"/>
      <c r="C50" s="81" t="s">
        <v>20</v>
      </c>
      <c r="D50" s="312" t="s">
        <v>19</v>
      </c>
      <c r="E50" s="313"/>
      <c r="F50" s="313"/>
      <c r="G50" s="313"/>
      <c r="H50" s="85"/>
      <c r="I50" s="85"/>
      <c r="J50" s="85"/>
      <c r="K50" s="86"/>
    </row>
    <row r="51" spans="2:11" s="43" customFormat="1" ht="15.75" thickBot="1" x14ac:dyDescent="0.25">
      <c r="B51" s="77"/>
      <c r="C51" s="68"/>
      <c r="D51" s="299" t="s">
        <v>22</v>
      </c>
      <c r="E51" s="300"/>
      <c r="F51" s="301">
        <f>C12</f>
        <v>0</v>
      </c>
      <c r="G51" s="300"/>
      <c r="H51" s="301">
        <f>C13</f>
        <v>0</v>
      </c>
      <c r="I51" s="300"/>
      <c r="J51" s="301">
        <f>C14</f>
        <v>0</v>
      </c>
      <c r="K51" s="300"/>
    </row>
    <row r="52" spans="2:11" s="43" customFormat="1" ht="16.5" thickBot="1" x14ac:dyDescent="0.3">
      <c r="B52" s="78" t="s">
        <v>20</v>
      </c>
      <c r="C52" s="209">
        <f>F12</f>
        <v>0</v>
      </c>
      <c r="D52" s="26" t="s">
        <v>46</v>
      </c>
      <c r="E52" s="27" t="e">
        <f>MAX(G52,I52,K52)</f>
        <v>#N/A</v>
      </c>
      <c r="F52" s="26" t="s">
        <v>46</v>
      </c>
      <c r="G52" s="27" t="e">
        <f>VLOOKUP(F51,Data!$A$2:$B$16,2)</f>
        <v>#N/A</v>
      </c>
      <c r="H52" s="26" t="s">
        <v>46</v>
      </c>
      <c r="I52" s="27">
        <f>IF(C13&lt;&gt;"",VLOOKUP(H51,Data!$A$2:$B$16,2),0)</f>
        <v>0</v>
      </c>
      <c r="J52" s="26" t="s">
        <v>46</v>
      </c>
      <c r="K52" s="27" t="b">
        <f>IF(C14&lt;&gt;"",VLOOKUP(J51,Data!$A$2:$B$16,2))</f>
        <v>0</v>
      </c>
    </row>
    <row r="53" spans="2:11" s="43" customFormat="1" ht="17.25" thickTop="1" thickBot="1" x14ac:dyDescent="0.3">
      <c r="B53" s="78" t="s">
        <v>97</v>
      </c>
      <c r="C53" s="210">
        <f>F9</f>
        <v>0</v>
      </c>
      <c r="D53" s="79" t="s">
        <v>17</v>
      </c>
      <c r="E53" s="69" t="s">
        <v>18</v>
      </c>
      <c r="F53" s="71" t="s">
        <v>17</v>
      </c>
      <c r="G53" s="69" t="s">
        <v>18</v>
      </c>
      <c r="H53" s="71" t="s">
        <v>17</v>
      </c>
      <c r="I53" s="74" t="s">
        <v>18</v>
      </c>
      <c r="J53" s="71" t="s">
        <v>17</v>
      </c>
      <c r="K53" s="74" t="s">
        <v>18</v>
      </c>
    </row>
    <row r="54" spans="2:11" s="43" customFormat="1" ht="16.5" thickBot="1" x14ac:dyDescent="0.3">
      <c r="B54" s="78" t="s">
        <v>105</v>
      </c>
      <c r="C54" s="82" t="e">
        <f>C52/C53</f>
        <v>#DIV/0!</v>
      </c>
      <c r="D54" s="80">
        <f>E40</f>
        <v>0</v>
      </c>
      <c r="E54" s="70" t="e">
        <f>D54/E39</f>
        <v>#DIV/0!</v>
      </c>
      <c r="F54" s="72">
        <f>E41</f>
        <v>0</v>
      </c>
      <c r="G54" s="73" t="e">
        <f>F54/E39</f>
        <v>#DIV/0!</v>
      </c>
      <c r="H54" s="72">
        <f>E42</f>
        <v>0</v>
      </c>
      <c r="I54" s="75" t="e">
        <f>H54/E39</f>
        <v>#DIV/0!</v>
      </c>
      <c r="J54" s="72">
        <f>E43</f>
        <v>0</v>
      </c>
      <c r="K54" s="75" t="e">
        <f>J54/E39</f>
        <v>#DIV/0!</v>
      </c>
    </row>
    <row r="55" spans="2:11" s="43" customFormat="1" ht="15.75" thickBot="1" x14ac:dyDescent="0.25">
      <c r="B55" s="84" t="s">
        <v>103</v>
      </c>
      <c r="C55" s="83" t="e">
        <f>C54-E54</f>
        <v>#DIV/0!</v>
      </c>
      <c r="F55" s="66"/>
      <c r="G55" s="66"/>
      <c r="H55" s="66"/>
      <c r="I55" s="66"/>
      <c r="J55" s="66"/>
      <c r="K55" s="67"/>
    </row>
    <row r="56" spans="2:11" s="43" customFormat="1" ht="15" x14ac:dyDescent="0.2">
      <c r="B56" s="302" t="s">
        <v>117</v>
      </c>
      <c r="C56" s="304" t="e">
        <f>IF(C55&lt;-5%,"Spend too low","Eligible")</f>
        <v>#DIV/0!</v>
      </c>
      <c r="D56" s="306" t="s">
        <v>94</v>
      </c>
      <c r="E56" s="46" t="e">
        <f>IF(E$54&gt;=$E52,"Eligible",D51)</f>
        <v>#DIV/0!</v>
      </c>
      <c r="F56" s="308"/>
      <c r="G56" s="59" t="e">
        <f>IF(G$54&gt;=$G52,"Eligible",F51)</f>
        <v>#DIV/0!</v>
      </c>
      <c r="H56" s="310"/>
      <c r="I56" s="46" t="e">
        <f>IF(I$54&gt;=$I52,"Eligible",H51)</f>
        <v>#DIV/0!</v>
      </c>
      <c r="J56" s="292"/>
      <c r="K56" s="46" t="e">
        <f>IF(K$54&gt;=$K53,"Eligible",J51)</f>
        <v>#DIV/0!</v>
      </c>
    </row>
    <row r="57" spans="2:11" s="43" customFormat="1" ht="66" customHeight="1" thickBot="1" x14ac:dyDescent="0.25">
      <c r="B57" s="303"/>
      <c r="C57" s="305"/>
      <c r="D57" s="307"/>
      <c r="E57" s="58" t="e">
        <f>IF(E$54&gt;=$E52,"","financial contribution under minimum, check finance plan")</f>
        <v>#DIV/0!</v>
      </c>
      <c r="F57" s="309"/>
      <c r="G57" s="60" t="e">
        <f>IF(G$54&gt;=$G52,"","financial contribution under minimum, check finance plan")</f>
        <v>#DIV/0!</v>
      </c>
      <c r="H57" s="311"/>
      <c r="I57" s="58" t="e">
        <f>IF(I$54&gt;=$I52,"","financial contribution under minimum, check finance plan")</f>
        <v>#DIV/0!</v>
      </c>
      <c r="J57" s="293"/>
      <c r="K57" s="58" t="e">
        <f>IF(K$54&gt;=$K52,"","financial contribution under minimum, check finance plan")</f>
        <v>#DIV/0!</v>
      </c>
    </row>
    <row r="58" spans="2:11" s="43" customFormat="1" ht="15.75" x14ac:dyDescent="0.25">
      <c r="H58" s="18"/>
      <c r="I58" s="97"/>
      <c r="J58" s="18"/>
    </row>
    <row r="59" spans="2:11" s="43" customFormat="1" ht="23.25" x14ac:dyDescent="0.35">
      <c r="B59" s="118" t="s">
        <v>142</v>
      </c>
      <c r="C59" s="126"/>
    </row>
    <row r="60" spans="2:11" s="43" customFormat="1" ht="15.75" x14ac:dyDescent="0.25">
      <c r="B60" s="103" t="s">
        <v>147</v>
      </c>
      <c r="C60" s="126"/>
    </row>
    <row r="61" spans="2:11" s="43" customFormat="1" ht="15.75" x14ac:dyDescent="0.25">
      <c r="B61" s="25"/>
      <c r="C61" s="126"/>
    </row>
    <row r="62" spans="2:11" s="43" customFormat="1" ht="15.75" x14ac:dyDescent="0.25">
      <c r="B62" s="21" t="s">
        <v>41</v>
      </c>
      <c r="C62" s="23"/>
      <c r="D62" s="21" t="str">
        <f>IF(C62="Yes","Please enter role:","")</f>
        <v/>
      </c>
      <c r="E62" s="28"/>
    </row>
    <row r="63" spans="2:11" s="43" customFormat="1" ht="16.5" thickBot="1" x14ac:dyDescent="0.3">
      <c r="B63" s="21"/>
      <c r="C63" s="131"/>
    </row>
    <row r="64" spans="2:11" s="43" customFormat="1" ht="16.5" thickBot="1" x14ac:dyDescent="0.3">
      <c r="B64" s="181"/>
      <c r="C64" s="114" t="s">
        <v>25</v>
      </c>
      <c r="D64" s="114" t="s">
        <v>26</v>
      </c>
      <c r="E64" s="114" t="s">
        <v>27</v>
      </c>
      <c r="F64" s="115" t="s">
        <v>80</v>
      </c>
      <c r="G64" s="115" t="s">
        <v>28</v>
      </c>
    </row>
    <row r="65" spans="2:11" s="43" customFormat="1" ht="15" x14ac:dyDescent="0.2">
      <c r="B65" s="294" t="s">
        <v>45</v>
      </c>
      <c r="C65" s="248" t="s">
        <v>29</v>
      </c>
      <c r="D65" s="200"/>
      <c r="E65" s="201"/>
      <c r="F65" s="194">
        <f t="shared" ref="F65:F68" si="0">IF(E65=$D$51,G65,IF(E65=$C$15,G65/2,0))</f>
        <v>0</v>
      </c>
      <c r="G65" s="139">
        <v>2</v>
      </c>
    </row>
    <row r="66" spans="2:11" s="43" customFormat="1" ht="15" x14ac:dyDescent="0.2">
      <c r="B66" s="295"/>
      <c r="C66" s="249" t="s">
        <v>111</v>
      </c>
      <c r="D66" s="192"/>
      <c r="E66" s="198"/>
      <c r="F66" s="195">
        <f t="shared" si="0"/>
        <v>0</v>
      </c>
      <c r="G66" s="141">
        <v>2</v>
      </c>
    </row>
    <row r="67" spans="2:11" s="43" customFormat="1" ht="15" x14ac:dyDescent="0.2">
      <c r="B67" s="295"/>
      <c r="C67" s="249" t="s">
        <v>112</v>
      </c>
      <c r="D67" s="192"/>
      <c r="E67" s="198"/>
      <c r="F67" s="195">
        <f t="shared" si="0"/>
        <v>0</v>
      </c>
      <c r="G67" s="141">
        <v>1</v>
      </c>
    </row>
    <row r="68" spans="2:11" s="43" customFormat="1" ht="15" x14ac:dyDescent="0.2">
      <c r="B68" s="296"/>
      <c r="C68" s="250" t="s">
        <v>113</v>
      </c>
      <c r="D68" s="193"/>
      <c r="E68" s="199"/>
      <c r="F68" s="196">
        <f t="shared" si="0"/>
        <v>0</v>
      </c>
      <c r="G68" s="143">
        <v>1</v>
      </c>
    </row>
    <row r="69" spans="2:11" s="43" customFormat="1" ht="15" x14ac:dyDescent="0.2">
      <c r="B69" s="297" t="s">
        <v>166</v>
      </c>
      <c r="C69" s="173" t="s">
        <v>82</v>
      </c>
      <c r="D69" s="192"/>
      <c r="E69" s="197"/>
      <c r="F69" s="195">
        <f t="shared" ref="F69:F75" si="1">IF(E69=$D$51,G69,IF(E69=$C$15,G69/2,0))</f>
        <v>0</v>
      </c>
      <c r="G69" s="144">
        <v>1</v>
      </c>
    </row>
    <row r="70" spans="2:11" s="43" customFormat="1" ht="15" x14ac:dyDescent="0.2">
      <c r="B70" s="295"/>
      <c r="C70" s="173" t="s">
        <v>82</v>
      </c>
      <c r="D70" s="192"/>
      <c r="E70" s="198"/>
      <c r="F70" s="195">
        <f t="shared" si="1"/>
        <v>0</v>
      </c>
      <c r="G70" s="141">
        <v>1</v>
      </c>
    </row>
    <row r="71" spans="2:11" s="43" customFormat="1" ht="15" x14ac:dyDescent="0.2">
      <c r="B71" s="295"/>
      <c r="C71" s="173" t="s">
        <v>82</v>
      </c>
      <c r="D71" s="192"/>
      <c r="E71" s="199"/>
      <c r="F71" s="196">
        <f t="shared" si="1"/>
        <v>0</v>
      </c>
      <c r="G71" s="141">
        <v>1</v>
      </c>
    </row>
    <row r="72" spans="2:11" s="43" customFormat="1" ht="15" x14ac:dyDescent="0.2">
      <c r="B72" s="297" t="s">
        <v>83</v>
      </c>
      <c r="C72" s="173"/>
      <c r="D72" s="192"/>
      <c r="E72" s="197"/>
      <c r="F72" s="195">
        <f t="shared" si="1"/>
        <v>0</v>
      </c>
      <c r="G72" s="144">
        <v>1</v>
      </c>
    </row>
    <row r="73" spans="2:11" s="43" customFormat="1" ht="15" x14ac:dyDescent="0.2">
      <c r="B73" s="295"/>
      <c r="C73" s="173"/>
      <c r="D73" s="192"/>
      <c r="E73" s="198"/>
      <c r="F73" s="195">
        <f t="shared" si="1"/>
        <v>0</v>
      </c>
      <c r="G73" s="141">
        <v>1</v>
      </c>
    </row>
    <row r="74" spans="2:11" s="43" customFormat="1" ht="15" x14ac:dyDescent="0.2">
      <c r="B74" s="295"/>
      <c r="C74" s="173"/>
      <c r="D74" s="192"/>
      <c r="E74" s="198"/>
      <c r="F74" s="195">
        <f t="shared" si="1"/>
        <v>0</v>
      </c>
      <c r="G74" s="141">
        <v>1</v>
      </c>
    </row>
    <row r="75" spans="2:11" s="43" customFormat="1" ht="15.75" thickBot="1" x14ac:dyDescent="0.25">
      <c r="B75" s="298"/>
      <c r="C75" s="187"/>
      <c r="D75" s="202"/>
      <c r="E75" s="203"/>
      <c r="F75" s="204">
        <f t="shared" si="1"/>
        <v>0</v>
      </c>
      <c r="G75" s="205">
        <v>1</v>
      </c>
      <c r="H75" s="97"/>
      <c r="I75" s="97"/>
      <c r="K75" s="133"/>
    </row>
    <row r="76" spans="2:11" s="43" customFormat="1" ht="16.5" thickBot="1" x14ac:dyDescent="0.3">
      <c r="B76" s="110"/>
      <c r="C76" s="134"/>
      <c r="D76" s="135"/>
      <c r="E76" s="36" t="s">
        <v>81</v>
      </c>
      <c r="F76" s="37">
        <f>SUM(F65:F75)</f>
        <v>0</v>
      </c>
      <c r="G76" s="37">
        <f>SUM(G65:G75)</f>
        <v>13</v>
      </c>
    </row>
    <row r="77" spans="2:11" s="43" customFormat="1" ht="15.75" thickBot="1" x14ac:dyDescent="0.25">
      <c r="E77" s="38" t="s">
        <v>104</v>
      </c>
      <c r="F77" s="56">
        <f>F76/G76</f>
        <v>0</v>
      </c>
    </row>
    <row r="78" spans="2:11" s="43" customFormat="1" ht="15" x14ac:dyDescent="0.2">
      <c r="B78" s="39" t="s">
        <v>63</v>
      </c>
      <c r="C78" s="61" t="e">
        <f>IF(F79&lt;-5%,"Points too low","Eligible")</f>
        <v>#DIV/0!</v>
      </c>
      <c r="E78" s="40" t="s">
        <v>32</v>
      </c>
      <c r="F78" s="64" t="e">
        <f>E54</f>
        <v>#DIV/0!</v>
      </c>
    </row>
    <row r="79" spans="2:11" s="43" customFormat="1" ht="16.5" thickBot="1" x14ac:dyDescent="0.25">
      <c r="B79" s="41" t="s">
        <v>95</v>
      </c>
      <c r="C79" s="62" t="e">
        <f>IF(F77&gt;=E52,"Eligible","Under minimum")</f>
        <v>#N/A</v>
      </c>
      <c r="E79" s="42" t="s">
        <v>21</v>
      </c>
      <c r="F79" s="65" t="e">
        <f>F77-F78</f>
        <v>#DIV/0!</v>
      </c>
    </row>
    <row r="80" spans="2:11" s="43" customFormat="1" ht="15" x14ac:dyDescent="0.2"/>
    <row r="81" spans="2:9" s="43" customFormat="1" ht="18.75" x14ac:dyDescent="0.3">
      <c r="C81" s="155" t="str">
        <f>IF(COUNTBLANK(C65:E75)=0,"","You must complete all highlighted cells in the points table above")</f>
        <v>You must complete all highlighted cells in the points table above</v>
      </c>
    </row>
    <row r="82" spans="2:9" s="43" customFormat="1" ht="15" x14ac:dyDescent="0.2"/>
    <row r="83" spans="2:9" s="43" customFormat="1" ht="15" x14ac:dyDescent="0.2"/>
    <row r="84" spans="2:9" s="43" customFormat="1" ht="23.25" x14ac:dyDescent="0.35">
      <c r="B84" s="118" t="s">
        <v>143</v>
      </c>
    </row>
    <row r="85" spans="2:9" s="43" customFormat="1" ht="16.5" thickBot="1" x14ac:dyDescent="0.3">
      <c r="B85" s="103" t="s">
        <v>148</v>
      </c>
      <c r="C85" s="126"/>
    </row>
    <row r="86" spans="2:9" s="43" customFormat="1" ht="32.25" thickBot="1" x14ac:dyDescent="0.3">
      <c r="E86" s="211" t="s">
        <v>128</v>
      </c>
      <c r="F86" s="211" t="s">
        <v>122</v>
      </c>
      <c r="G86" s="211" t="s">
        <v>129</v>
      </c>
      <c r="H86" s="211" t="s">
        <v>130</v>
      </c>
      <c r="I86" s="211" t="s">
        <v>131</v>
      </c>
    </row>
    <row r="87" spans="2:9" s="43" customFormat="1" ht="32.25" thickBot="1" x14ac:dyDescent="0.3">
      <c r="B87" s="89" t="s">
        <v>120</v>
      </c>
      <c r="C87" s="216" t="s">
        <v>121</v>
      </c>
      <c r="D87" s="91" t="s">
        <v>144</v>
      </c>
      <c r="E87" s="212" t="s">
        <v>22</v>
      </c>
      <c r="F87" s="213" t="str">
        <f>IF(C12="","",C12)</f>
        <v/>
      </c>
      <c r="G87" s="213" t="str">
        <f>IF(C13="","Not Applicable",C13)</f>
        <v>Not Applicable</v>
      </c>
      <c r="H87" s="213" t="str">
        <f>IF(C14="","Not Applicable",C14)</f>
        <v>Not Applicable</v>
      </c>
      <c r="I87" s="212" t="s">
        <v>151</v>
      </c>
    </row>
    <row r="88" spans="2:9" s="43" customFormat="1" ht="15" x14ac:dyDescent="0.2">
      <c r="B88" s="93" t="s">
        <v>123</v>
      </c>
      <c r="C88" s="259"/>
      <c r="D88" s="257" t="e">
        <f>E88/C88</f>
        <v>#DIV/0!</v>
      </c>
      <c r="E88" s="259"/>
      <c r="F88" s="259"/>
      <c r="G88" s="259"/>
      <c r="H88" s="259"/>
      <c r="I88" s="259"/>
    </row>
    <row r="89" spans="2:9" s="43" customFormat="1" ht="15" x14ac:dyDescent="0.2">
      <c r="B89" s="94" t="s">
        <v>124</v>
      </c>
      <c r="C89" s="92"/>
      <c r="D89" s="257" t="e">
        <f t="shared" ref="D89:D91" si="2">E89/C89</f>
        <v>#DIV/0!</v>
      </c>
      <c r="E89" s="92"/>
      <c r="F89" s="92"/>
      <c r="G89" s="92"/>
      <c r="H89" s="92"/>
      <c r="I89" s="92"/>
    </row>
    <row r="90" spans="2:9" s="43" customFormat="1" ht="15" x14ac:dyDescent="0.2">
      <c r="B90" s="94" t="s">
        <v>125</v>
      </c>
      <c r="C90" s="92"/>
      <c r="D90" s="257" t="e">
        <f t="shared" si="2"/>
        <v>#DIV/0!</v>
      </c>
      <c r="E90" s="92"/>
      <c r="F90" s="92"/>
      <c r="G90" s="92"/>
      <c r="H90" s="92"/>
      <c r="I90" s="92"/>
    </row>
    <row r="91" spans="2:9" s="43" customFormat="1" ht="15.75" thickBot="1" x14ac:dyDescent="0.25">
      <c r="B91" s="95" t="s">
        <v>126</v>
      </c>
      <c r="C91" s="260"/>
      <c r="D91" s="258" t="e">
        <f t="shared" si="2"/>
        <v>#DIV/0!</v>
      </c>
      <c r="E91" s="260"/>
      <c r="F91" s="260"/>
      <c r="G91" s="260"/>
      <c r="H91" s="260"/>
      <c r="I91" s="260"/>
    </row>
    <row r="92" spans="2:9" s="43" customFormat="1" ht="16.5" thickBot="1" x14ac:dyDescent="0.3">
      <c r="B92" s="100" t="s">
        <v>127</v>
      </c>
      <c r="C92" s="102">
        <f>SUM(C88:C91)</f>
        <v>0</v>
      </c>
      <c r="D92" s="101" t="e">
        <f>E92/C92</f>
        <v>#DIV/0!</v>
      </c>
      <c r="E92" s="102">
        <f>SUM(E88:E91)</f>
        <v>0</v>
      </c>
      <c r="F92" s="102">
        <f>SUM(F88:F91)</f>
        <v>0</v>
      </c>
      <c r="G92" s="102">
        <f>SUM(G88:G91)</f>
        <v>0</v>
      </c>
      <c r="H92" s="102">
        <f>SUM(H88:H91)</f>
        <v>0</v>
      </c>
      <c r="I92" s="102">
        <f>I88+I89+I90+I91</f>
        <v>0</v>
      </c>
    </row>
    <row r="93" spans="2:9" s="43" customFormat="1" ht="15" x14ac:dyDescent="0.2"/>
    <row r="94" spans="2:9" s="43" customFormat="1" ht="15" x14ac:dyDescent="0.2"/>
    <row r="95" spans="2:9" s="43" customFormat="1" ht="15" x14ac:dyDescent="0.2"/>
    <row r="96" spans="2:9" s="43" customFormat="1" ht="15" x14ac:dyDescent="0.2"/>
    <row r="97" spans="4:11" s="43" customFormat="1" ht="15" x14ac:dyDescent="0.2"/>
    <row r="98" spans="4:11" s="43" customFormat="1" ht="15" x14ac:dyDescent="0.2"/>
    <row r="99" spans="4:11" s="43" customFormat="1" ht="15" x14ac:dyDescent="0.2"/>
    <row r="100" spans="4:11" s="43" customFormat="1" ht="15" x14ac:dyDescent="0.2"/>
    <row r="101" spans="4:11" s="43" customFormat="1" ht="15" x14ac:dyDescent="0.2"/>
    <row r="102" spans="4:11" s="43" customFormat="1" ht="15" x14ac:dyDescent="0.2"/>
    <row r="103" spans="4:11" s="43" customFormat="1" ht="15" x14ac:dyDescent="0.2"/>
    <row r="104" spans="4:11" s="43" customFormat="1" ht="15" x14ac:dyDescent="0.2"/>
    <row r="105" spans="4:11" s="43" customFormat="1" ht="15" x14ac:dyDescent="0.2">
      <c r="D105" s="88"/>
    </row>
    <row r="106" spans="4:11" s="43" customFormat="1" ht="15" x14ac:dyDescent="0.2">
      <c r="D106" s="88"/>
    </row>
    <row r="107" spans="4:11" s="43" customFormat="1" ht="15" x14ac:dyDescent="0.2">
      <c r="D107" s="88"/>
      <c r="E107" s="88"/>
      <c r="F107" s="88"/>
      <c r="G107" s="88"/>
      <c r="H107" s="88"/>
      <c r="I107" s="88"/>
      <c r="J107" s="88"/>
      <c r="K107" s="88"/>
    </row>
  </sheetData>
  <sheetProtection selectLockedCells="1"/>
  <mergeCells count="18">
    <mergeCell ref="C18:G19"/>
    <mergeCell ref="D50:G50"/>
    <mergeCell ref="B4:G4"/>
    <mergeCell ref="F22:H22"/>
    <mergeCell ref="E45:F45"/>
    <mergeCell ref="H51:I51"/>
    <mergeCell ref="J51:K51"/>
    <mergeCell ref="B56:B57"/>
    <mergeCell ref="C56:C57"/>
    <mergeCell ref="D56:D57"/>
    <mergeCell ref="F56:F57"/>
    <mergeCell ref="H56:H57"/>
    <mergeCell ref="J56:J57"/>
    <mergeCell ref="B65:B68"/>
    <mergeCell ref="B69:B71"/>
    <mergeCell ref="B72:B75"/>
    <mergeCell ref="D51:E51"/>
    <mergeCell ref="F51:G51"/>
  </mergeCells>
  <conditionalFormatting sqref="D21:D24">
    <cfRule type="cellIs" dxfId="75" priority="69" operator="equal">
      <formula>0</formula>
    </cfRule>
  </conditionalFormatting>
  <conditionalFormatting sqref="C13">
    <cfRule type="expression" dxfId="74" priority="95">
      <formula>$B$13=""</formula>
    </cfRule>
  </conditionalFormatting>
  <conditionalFormatting sqref="C14">
    <cfRule type="expression" dxfId="73" priority="94">
      <formula>$B$14=""</formula>
    </cfRule>
  </conditionalFormatting>
  <conditionalFormatting sqref="C13:C14">
    <cfRule type="cellIs" dxfId="72" priority="96" operator="equal">
      <formula>0</formula>
    </cfRule>
  </conditionalFormatting>
  <conditionalFormatting sqref="H50:I57">
    <cfRule type="expression" dxfId="71" priority="76">
      <formula>$H$51=0</formula>
    </cfRule>
  </conditionalFormatting>
  <conditionalFormatting sqref="J50:K57">
    <cfRule type="expression" dxfId="70" priority="75">
      <formula>$J$51=0</formula>
    </cfRule>
  </conditionalFormatting>
  <conditionalFormatting sqref="C11">
    <cfRule type="cellIs" dxfId="69" priority="97" operator="equal">
      <formula>0</formula>
    </cfRule>
  </conditionalFormatting>
  <conditionalFormatting sqref="D13">
    <cfRule type="expression" dxfId="68" priority="54">
      <formula>$C$13&lt;&gt;""</formula>
    </cfRule>
    <cfRule type="expression" dxfId="67" priority="101">
      <formula>$B$13=""</formula>
    </cfRule>
  </conditionalFormatting>
  <conditionalFormatting sqref="D14">
    <cfRule type="expression" dxfId="66" priority="53">
      <formula>$C$14&lt;&gt;""</formula>
    </cfRule>
    <cfRule type="expression" dxfId="65" priority="100">
      <formula>$B$14=""</formula>
    </cfRule>
  </conditionalFormatting>
  <conditionalFormatting sqref="C8">
    <cfRule type="cellIs" dxfId="64" priority="99" operator="equal">
      <formula>0</formula>
    </cfRule>
  </conditionalFormatting>
  <conditionalFormatting sqref="C9:C10 C12">
    <cfRule type="cellIs" dxfId="63" priority="98" operator="equal">
      <formula>0</formula>
    </cfRule>
  </conditionalFormatting>
  <conditionalFormatting sqref="B25:E25 B32:E38 C21:C38 E21:E38">
    <cfRule type="cellIs" dxfId="62" priority="93" operator="equal">
      <formula>0</formula>
    </cfRule>
  </conditionalFormatting>
  <conditionalFormatting sqref="H54:I54">
    <cfRule type="expression" dxfId="61" priority="87">
      <formula>$H$51=0</formula>
    </cfRule>
  </conditionalFormatting>
  <conditionalFormatting sqref="J54:K54">
    <cfRule type="expression" dxfId="60" priority="86">
      <formula>$J$51=0</formula>
    </cfRule>
  </conditionalFormatting>
  <conditionalFormatting sqref="I54">
    <cfRule type="expression" dxfId="59" priority="85">
      <formula>$H$51=0</formula>
    </cfRule>
  </conditionalFormatting>
  <conditionalFormatting sqref="C62">
    <cfRule type="cellIs" dxfId="58" priority="84" operator="equal">
      <formula>0</formula>
    </cfRule>
  </conditionalFormatting>
  <conditionalFormatting sqref="E62">
    <cfRule type="cellIs" dxfId="57" priority="82" operator="notEqual">
      <formula>0</formula>
    </cfRule>
    <cfRule type="expression" dxfId="56" priority="83">
      <formula>$C$62="Yes"</formula>
    </cfRule>
  </conditionalFormatting>
  <conditionalFormatting sqref="C78">
    <cfRule type="expression" dxfId="55" priority="105">
      <formula>$C$78="Points too low"</formula>
    </cfRule>
  </conditionalFormatting>
  <conditionalFormatting sqref="D54">
    <cfRule type="expression" dxfId="54" priority="106">
      <formula>$E$56="Eligible"</formula>
    </cfRule>
  </conditionalFormatting>
  <conditionalFormatting sqref="F54">
    <cfRule type="expression" dxfId="53" priority="107">
      <formula>$G$56="Eligible"</formula>
    </cfRule>
  </conditionalFormatting>
  <conditionalFormatting sqref="H54">
    <cfRule type="expression" dxfId="52" priority="108">
      <formula>$I$56="Eligible"</formula>
    </cfRule>
  </conditionalFormatting>
  <conditionalFormatting sqref="J54">
    <cfRule type="expression" dxfId="51" priority="109">
      <formula>$K$56="Eligible"</formula>
    </cfRule>
  </conditionalFormatting>
  <conditionalFormatting sqref="C56">
    <cfRule type="expression" dxfId="50" priority="79">
      <formula>$C$56="Spend too low"</formula>
    </cfRule>
  </conditionalFormatting>
  <conditionalFormatting sqref="E56:E57">
    <cfRule type="expression" dxfId="49" priority="78">
      <formula>$E$56&lt;&gt;"Eligible"</formula>
    </cfRule>
  </conditionalFormatting>
  <conditionalFormatting sqref="G56:G57">
    <cfRule type="expression" dxfId="48" priority="77">
      <formula>$G$56&lt;&gt;"Eligible"</formula>
    </cfRule>
  </conditionalFormatting>
  <conditionalFormatting sqref="I56:I57">
    <cfRule type="expression" dxfId="47" priority="104">
      <formula>$I$56&lt;&gt;"Eligible"</formula>
    </cfRule>
  </conditionalFormatting>
  <conditionalFormatting sqref="K56:K57">
    <cfRule type="expression" dxfId="46" priority="103">
      <formula>$K$56&lt;&gt;"Eligible"</formula>
    </cfRule>
  </conditionalFormatting>
  <conditionalFormatting sqref="C79">
    <cfRule type="expression" dxfId="45" priority="74">
      <formula>$C$79="Under minimum"</formula>
    </cfRule>
  </conditionalFormatting>
  <conditionalFormatting sqref="J9">
    <cfRule type="expression" dxfId="44" priority="73">
      <formula>$I9="Complete Sec.1"</formula>
    </cfRule>
  </conditionalFormatting>
  <conditionalFormatting sqref="J10">
    <cfRule type="expression" dxfId="43" priority="72">
      <formula>$I$10="Complete Sec.2"</formula>
    </cfRule>
  </conditionalFormatting>
  <conditionalFormatting sqref="J12">
    <cfRule type="expression" dxfId="42" priority="71">
      <formula>$I$12="Complete Sec.3"</formula>
    </cfRule>
  </conditionalFormatting>
  <conditionalFormatting sqref="B21:B24">
    <cfRule type="cellIs" dxfId="41" priority="70" operator="equal">
      <formula>0</formula>
    </cfRule>
  </conditionalFormatting>
  <conditionalFormatting sqref="D8:E8">
    <cfRule type="expression" dxfId="40" priority="58">
      <formula>$C$8&lt;&gt;""</formula>
    </cfRule>
  </conditionalFormatting>
  <conditionalFormatting sqref="D9">
    <cfRule type="expression" dxfId="39" priority="57">
      <formula>$C$9&lt;&gt;""</formula>
    </cfRule>
  </conditionalFormatting>
  <conditionalFormatting sqref="D10">
    <cfRule type="expression" dxfId="38" priority="56">
      <formula>$C$10&lt;&gt;""</formula>
    </cfRule>
  </conditionalFormatting>
  <conditionalFormatting sqref="D12">
    <cfRule type="expression" dxfId="37" priority="55">
      <formula>$C$12&lt;&gt;""</formula>
    </cfRule>
  </conditionalFormatting>
  <conditionalFormatting sqref="D12:D14">
    <cfRule type="expression" dxfId="36" priority="51">
      <formula xml:space="preserve"> AND($C$10="Animated Series",$C12="China")</formula>
    </cfRule>
  </conditionalFormatting>
  <conditionalFormatting sqref="B26:E31">
    <cfRule type="cellIs" dxfId="35" priority="50" operator="equal">
      <formula>0</formula>
    </cfRule>
  </conditionalFormatting>
  <conditionalFormatting sqref="F9">
    <cfRule type="cellIs" dxfId="34" priority="49" operator="equal">
      <formula>0</formula>
    </cfRule>
  </conditionalFormatting>
  <conditionalFormatting sqref="G9">
    <cfRule type="expression" dxfId="33" priority="47">
      <formula>$F9:$F10&lt;&gt;""</formula>
    </cfRule>
  </conditionalFormatting>
  <conditionalFormatting sqref="C8:C10 C12 F9 B25:B38 C21:E38">
    <cfRule type="cellIs" dxfId="32" priority="37" operator="equal">
      <formula>0</formula>
    </cfRule>
  </conditionalFormatting>
  <conditionalFormatting sqref="F10">
    <cfRule type="cellIs" dxfId="31" priority="33" operator="equal">
      <formula>0</formula>
    </cfRule>
  </conditionalFormatting>
  <conditionalFormatting sqref="G10">
    <cfRule type="expression" dxfId="30" priority="32">
      <formula>$F10:$F11&lt;&gt;""</formula>
    </cfRule>
  </conditionalFormatting>
  <conditionalFormatting sqref="F10">
    <cfRule type="cellIs" dxfId="29" priority="31" operator="equal">
      <formula>0</formula>
    </cfRule>
  </conditionalFormatting>
  <conditionalFormatting sqref="F12">
    <cfRule type="cellIs" dxfId="28" priority="30" operator="equal">
      <formula>0</formula>
    </cfRule>
  </conditionalFormatting>
  <conditionalFormatting sqref="G12">
    <cfRule type="expression" dxfId="27" priority="29">
      <formula>$F12:$F13&lt;&gt;""</formula>
    </cfRule>
  </conditionalFormatting>
  <conditionalFormatting sqref="F12">
    <cfRule type="cellIs" dxfId="26" priority="28" operator="equal">
      <formula>0</formula>
    </cfRule>
  </conditionalFormatting>
  <conditionalFormatting sqref="E45">
    <cfRule type="cellIs" dxfId="25" priority="27" operator="equal">
      <formula>0</formula>
    </cfRule>
  </conditionalFormatting>
  <conditionalFormatting sqref="C87">
    <cfRule type="cellIs" dxfId="24" priority="26" operator="equal">
      <formula>0</formula>
    </cfRule>
  </conditionalFormatting>
  <conditionalFormatting sqref="E86">
    <cfRule type="cellIs" dxfId="23" priority="25" operator="equal">
      <formula>0</formula>
    </cfRule>
  </conditionalFormatting>
  <conditionalFormatting sqref="F86">
    <cfRule type="cellIs" dxfId="22" priority="24" operator="equal">
      <formula>0</formula>
    </cfRule>
  </conditionalFormatting>
  <conditionalFormatting sqref="G87:H87">
    <cfRule type="cellIs" dxfId="21" priority="23" operator="equal">
      <formula>0</formula>
    </cfRule>
  </conditionalFormatting>
  <conditionalFormatting sqref="I86">
    <cfRule type="cellIs" dxfId="20" priority="22" operator="equal">
      <formula>0</formula>
    </cfRule>
  </conditionalFormatting>
  <conditionalFormatting sqref="G86:H86">
    <cfRule type="cellIs" dxfId="19" priority="21" operator="equal">
      <formula>0</formula>
    </cfRule>
  </conditionalFormatting>
  <conditionalFormatting sqref="F87">
    <cfRule type="cellIs" dxfId="18" priority="20" operator="equal">
      <formula>0</formula>
    </cfRule>
  </conditionalFormatting>
  <conditionalFormatting sqref="D41">
    <cfRule type="expression" dxfId="17" priority="18">
      <formula>$C$12=0</formula>
    </cfRule>
  </conditionalFormatting>
  <conditionalFormatting sqref="D42">
    <cfRule type="expression" dxfId="16" priority="17">
      <formula>$C$13=0</formula>
    </cfRule>
  </conditionalFormatting>
  <conditionalFormatting sqref="D43">
    <cfRule type="expression" dxfId="15" priority="16">
      <formula>$C$14=0</formula>
    </cfRule>
  </conditionalFormatting>
  <conditionalFormatting sqref="E41">
    <cfRule type="expression" dxfId="14" priority="15">
      <formula>$C$12=0</formula>
    </cfRule>
  </conditionalFormatting>
  <conditionalFormatting sqref="E42">
    <cfRule type="expression" dxfId="13" priority="14">
      <formula>$C$13=0</formula>
    </cfRule>
  </conditionalFormatting>
  <conditionalFormatting sqref="E43">
    <cfRule type="expression" dxfId="12" priority="13">
      <formula>$C$14=0</formula>
    </cfRule>
  </conditionalFormatting>
  <conditionalFormatting sqref="D72:E75">
    <cfRule type="cellIs" dxfId="11" priority="12" operator="equal">
      <formula>0</formula>
    </cfRule>
  </conditionalFormatting>
  <conditionalFormatting sqref="C72:C75">
    <cfRule type="cellIs" dxfId="10" priority="11" operator="equal">
      <formula>0</formula>
    </cfRule>
  </conditionalFormatting>
  <conditionalFormatting sqref="D69:E71">
    <cfRule type="cellIs" dxfId="9" priority="10" operator="equal">
      <formula>0</formula>
    </cfRule>
  </conditionalFormatting>
  <conditionalFormatting sqref="C69:C71">
    <cfRule type="cellIs" dxfId="8" priority="9" operator="equal">
      <formula>0</formula>
    </cfRule>
  </conditionalFormatting>
  <conditionalFormatting sqref="D65:E65">
    <cfRule type="cellIs" dxfId="7" priority="8" operator="equal">
      <formula>0</formula>
    </cfRule>
  </conditionalFormatting>
  <conditionalFormatting sqref="C65">
    <cfRule type="cellIs" dxfId="6" priority="7" operator="equal">
      <formula>0</formula>
    </cfRule>
  </conditionalFormatting>
  <conditionalFormatting sqref="D68:E68">
    <cfRule type="cellIs" dxfId="5" priority="6" operator="equal">
      <formula>0</formula>
    </cfRule>
  </conditionalFormatting>
  <conditionalFormatting sqref="C68">
    <cfRule type="cellIs" dxfId="4" priority="5" operator="equal">
      <formula>0</formula>
    </cfRule>
  </conditionalFormatting>
  <conditionalFormatting sqref="D66:E67">
    <cfRule type="cellIs" dxfId="3" priority="4" operator="equal">
      <formula>0</formula>
    </cfRule>
  </conditionalFormatting>
  <conditionalFormatting sqref="C66:C67">
    <cfRule type="cellIs" dxfId="2" priority="3" operator="equal">
      <formula>0</formula>
    </cfRule>
  </conditionalFormatting>
  <conditionalFormatting sqref="C88:C91">
    <cfRule type="cellIs" dxfId="1" priority="2" operator="equal">
      <formula>0</formula>
    </cfRule>
  </conditionalFormatting>
  <conditionalFormatting sqref="E88:I91">
    <cfRule type="cellIs" dxfId="0" priority="1" operator="equal">
      <formula>0</formula>
    </cfRule>
  </conditionalFormatting>
  <dataValidations count="7">
    <dataValidation type="list" allowBlank="1" showInputMessage="1" showErrorMessage="1" sqref="C12" xr:uid="{00000000-0002-0000-0200-000000000000}">
      <formula1>Partners</formula1>
    </dataValidation>
    <dataValidation type="list" allowBlank="1" showInputMessage="1" showErrorMessage="1" sqref="C13:C14" xr:uid="{00000000-0002-0000-0200-000001000000}">
      <formula1>CPs</formula1>
    </dataValidation>
    <dataValidation type="list" allowBlank="1" showInputMessage="1" showErrorMessage="1" sqref="C9" xr:uid="{00000000-0002-0000-0200-000002000000}">
      <formula1>nos</formula1>
    </dataValidation>
    <dataValidation type="list" allowBlank="1" showInputMessage="1" showErrorMessage="1" sqref="C62:C63" xr:uid="{00000000-0002-0000-0200-000003000000}">
      <formula1>YN</formula1>
    </dataValidation>
    <dataValidation type="list" allowBlank="1" showInputMessage="1" showErrorMessage="1" sqref="C21:C38" xr:uid="{00000000-0002-0000-0200-000004000000}">
      <formula1>FinAni</formula1>
    </dataValidation>
    <dataValidation type="list" allowBlank="1" showInputMessage="1" showErrorMessage="1" sqref="C10" xr:uid="{00000000-0002-0000-0200-000005000000}">
      <formula1>FormatsAni</formula1>
    </dataValidation>
    <dataValidation type="list" allowBlank="1" showInputMessage="1" showErrorMessage="1" sqref="E65:E75" xr:uid="{00000000-0002-0000-0200-000006000000}">
      <formula1>NatAni</formula1>
    </dataValidation>
  </dataValidations>
  <pageMargins left="0.7" right="0.7" top="0.75" bottom="0.75" header="0.3" footer="0.3"/>
  <pageSetup paperSize="9" scale="48" fitToHeight="0" orientation="landscape" r:id="rId1"/>
  <rowBreaks count="1" manualBreakCount="1">
    <brk id="4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7000000}">
          <x14:formula1>
            <xm:f>Data!$A$51:$A$58</xm:f>
          </x14:formula1>
          <xm:sqref>C72:C75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58"/>
  <sheetViews>
    <sheetView topLeftCell="A43" workbookViewId="0">
      <selection activeCell="A7" sqref="A7"/>
    </sheetView>
  </sheetViews>
  <sheetFormatPr defaultRowHeight="15" x14ac:dyDescent="0.25"/>
  <cols>
    <col min="1" max="1" width="22.5703125" customWidth="1"/>
    <col min="2" max="2" width="21.85546875" customWidth="1"/>
    <col min="3" max="3" width="24.5703125" customWidth="1"/>
  </cols>
  <sheetData>
    <row r="1" spans="1:2" x14ac:dyDescent="0.25">
      <c r="A1" t="s">
        <v>14</v>
      </c>
      <c r="B1" t="s">
        <v>16</v>
      </c>
    </row>
    <row r="2" spans="1:2" x14ac:dyDescent="0.25">
      <c r="A2" t="s">
        <v>7</v>
      </c>
      <c r="B2" s="1">
        <v>0.3</v>
      </c>
    </row>
    <row r="3" spans="1:2" x14ac:dyDescent="0.25">
      <c r="A3" t="s">
        <v>4</v>
      </c>
      <c r="B3" s="1">
        <v>0.2</v>
      </c>
    </row>
    <row r="4" spans="1:2" x14ac:dyDescent="0.25">
      <c r="A4" t="s">
        <v>6</v>
      </c>
      <c r="B4" s="1">
        <v>0.4</v>
      </c>
    </row>
    <row r="5" spans="1:2" x14ac:dyDescent="0.25">
      <c r="A5" t="s">
        <v>8</v>
      </c>
      <c r="B5" s="1">
        <v>0.3</v>
      </c>
    </row>
    <row r="6" spans="1:2" x14ac:dyDescent="0.25">
      <c r="A6" t="s">
        <v>169</v>
      </c>
      <c r="B6" s="1">
        <v>0.2</v>
      </c>
    </row>
    <row r="7" spans="1:2" x14ac:dyDescent="0.25">
      <c r="A7" t="s">
        <v>9</v>
      </c>
      <c r="B7" s="1">
        <v>0.2</v>
      </c>
    </row>
    <row r="8" spans="1:2" x14ac:dyDescent="0.25">
      <c r="A8" t="s">
        <v>10</v>
      </c>
      <c r="B8" s="1">
        <v>0.2</v>
      </c>
    </row>
    <row r="9" spans="1:2" x14ac:dyDescent="0.25">
      <c r="A9" t="s">
        <v>11</v>
      </c>
      <c r="B9" s="1">
        <v>0.3</v>
      </c>
    </row>
    <row r="10" spans="1:2" x14ac:dyDescent="0.25">
      <c r="A10" t="s">
        <v>101</v>
      </c>
      <c r="B10" s="1">
        <v>0.2</v>
      </c>
    </row>
    <row r="11" spans="1:2" x14ac:dyDescent="0.25">
      <c r="A11" t="s">
        <v>168</v>
      </c>
      <c r="B11" s="1">
        <v>0.2</v>
      </c>
    </row>
    <row r="12" spans="1:2" x14ac:dyDescent="0.25">
      <c r="A12" t="s">
        <v>13</v>
      </c>
      <c r="B12" s="1">
        <v>0.2</v>
      </c>
    </row>
    <row r="13" spans="1:2" x14ac:dyDescent="0.25">
      <c r="A13" t="s">
        <v>5</v>
      </c>
      <c r="B13" s="1">
        <v>0.2</v>
      </c>
    </row>
    <row r="14" spans="1:2" x14ac:dyDescent="0.25">
      <c r="A14" t="s">
        <v>3</v>
      </c>
      <c r="B14" s="1">
        <v>0.2</v>
      </c>
    </row>
    <row r="15" spans="1:2" x14ac:dyDescent="0.25">
      <c r="A15" t="s">
        <v>12</v>
      </c>
      <c r="B15" s="1">
        <v>0.3</v>
      </c>
    </row>
    <row r="16" spans="1:2" x14ac:dyDescent="0.25">
      <c r="A16" t="s">
        <v>15</v>
      </c>
      <c r="B16" s="1"/>
    </row>
    <row r="18" spans="1:1" x14ac:dyDescent="0.25">
      <c r="A18" t="s">
        <v>33</v>
      </c>
    </row>
    <row r="19" spans="1:1" x14ac:dyDescent="0.25">
      <c r="A19">
        <v>1</v>
      </c>
    </row>
    <row r="20" spans="1:1" x14ac:dyDescent="0.25">
      <c r="A20">
        <v>2</v>
      </c>
    </row>
    <row r="21" spans="1:1" x14ac:dyDescent="0.25">
      <c r="A21">
        <v>3</v>
      </c>
    </row>
    <row r="23" spans="1:1" x14ac:dyDescent="0.25">
      <c r="A23" t="s">
        <v>52</v>
      </c>
    </row>
    <row r="24" spans="1:1" x14ac:dyDescent="0.25">
      <c r="A24" s="2" t="s">
        <v>34</v>
      </c>
    </row>
    <row r="25" spans="1:1" x14ac:dyDescent="0.25">
      <c r="A25" s="2" t="s">
        <v>35</v>
      </c>
    </row>
    <row r="26" spans="1:1" x14ac:dyDescent="0.25">
      <c r="A26" s="2" t="s">
        <v>36</v>
      </c>
    </row>
    <row r="27" spans="1:1" x14ac:dyDescent="0.25">
      <c r="A27" s="2" t="s">
        <v>37</v>
      </c>
    </row>
    <row r="28" spans="1:1" x14ac:dyDescent="0.25">
      <c r="A28" s="2" t="s">
        <v>38</v>
      </c>
    </row>
    <row r="29" spans="1:1" x14ac:dyDescent="0.25">
      <c r="A29" s="2" t="s">
        <v>39</v>
      </c>
    </row>
    <row r="30" spans="1:1" x14ac:dyDescent="0.25">
      <c r="A30" s="2" t="s">
        <v>40</v>
      </c>
    </row>
    <row r="31" spans="1:1" x14ac:dyDescent="0.25">
      <c r="A31" s="2" t="str">
        <f>IF('Live-action Drama - Feat. &amp; TV'!$C$63="Yes",IF('Live-action Drama - Feat. &amp; TV'!$E$63="","Fill in 'Other' role at E50",'Live-action Drama - Feat. &amp; TV'!$E$63),"")</f>
        <v/>
      </c>
    </row>
    <row r="33" spans="1:4" x14ac:dyDescent="0.25">
      <c r="A33" s="3" t="s">
        <v>42</v>
      </c>
    </row>
    <row r="34" spans="1:4" x14ac:dyDescent="0.25">
      <c r="A34" s="3" t="s">
        <v>43</v>
      </c>
    </row>
    <row r="35" spans="1:4" x14ac:dyDescent="0.25">
      <c r="A35" s="3" t="s">
        <v>44</v>
      </c>
    </row>
    <row r="37" spans="1:4" x14ac:dyDescent="0.25">
      <c r="A37" s="3" t="s">
        <v>66</v>
      </c>
      <c r="B37" s="3" t="s">
        <v>67</v>
      </c>
      <c r="C37" s="3" t="s">
        <v>71</v>
      </c>
      <c r="D37" s="3" t="s">
        <v>75</v>
      </c>
    </row>
    <row r="38" spans="1:4" x14ac:dyDescent="0.25">
      <c r="A38" s="3" t="s">
        <v>51</v>
      </c>
      <c r="B38" s="3" t="s">
        <v>70</v>
      </c>
      <c r="C38" s="3" t="s">
        <v>72</v>
      </c>
      <c r="D38" s="3" t="s">
        <v>76</v>
      </c>
    </row>
    <row r="39" spans="1:4" x14ac:dyDescent="0.25">
      <c r="A39" s="3" t="s">
        <v>64</v>
      </c>
      <c r="B39" s="3" t="s">
        <v>69</v>
      </c>
      <c r="C39" s="3" t="s">
        <v>73</v>
      </c>
      <c r="D39" s="3" t="s">
        <v>76</v>
      </c>
    </row>
    <row r="40" spans="1:4" x14ac:dyDescent="0.25">
      <c r="A40" s="3" t="s">
        <v>65</v>
      </c>
      <c r="B40" s="3" t="s">
        <v>68</v>
      </c>
      <c r="C40" s="3" t="s">
        <v>74</v>
      </c>
      <c r="D40" s="3" t="s">
        <v>77</v>
      </c>
    </row>
    <row r="41" spans="1:4" x14ac:dyDescent="0.25">
      <c r="D41" s="3" t="s">
        <v>78</v>
      </c>
    </row>
    <row r="42" spans="1:4" x14ac:dyDescent="0.25">
      <c r="A42" t="s">
        <v>53</v>
      </c>
    </row>
    <row r="43" spans="1:4" x14ac:dyDescent="0.25">
      <c r="A43" s="2" t="s">
        <v>34</v>
      </c>
    </row>
    <row r="44" spans="1:4" x14ac:dyDescent="0.25">
      <c r="A44" s="2" t="s">
        <v>54</v>
      </c>
    </row>
    <row r="45" spans="1:4" x14ac:dyDescent="0.25">
      <c r="A45" s="2" t="s">
        <v>55</v>
      </c>
    </row>
    <row r="46" spans="1:4" ht="24" x14ac:dyDescent="0.25">
      <c r="A46" s="2" t="s">
        <v>56</v>
      </c>
    </row>
    <row r="47" spans="1:4" ht="24" x14ac:dyDescent="0.25">
      <c r="A47" s="2" t="s">
        <v>57</v>
      </c>
    </row>
    <row r="48" spans="1:4" x14ac:dyDescent="0.25">
      <c r="A48" s="2" t="str">
        <f>IF('Documentary - Feat. &amp; TV'!$C$62="Yes",IF('Documentary - Feat. &amp; TV'!$E$62="","Fill in 'Other' role at D26",'Documentary - Feat. &amp; TV'!$E$62),"")</f>
        <v/>
      </c>
    </row>
    <row r="50" spans="1:1" x14ac:dyDescent="0.25">
      <c r="A50" s="3" t="s">
        <v>58</v>
      </c>
    </row>
    <row r="51" spans="1:1" x14ac:dyDescent="0.25">
      <c r="A51" s="3" t="s">
        <v>59</v>
      </c>
    </row>
    <row r="52" spans="1:1" x14ac:dyDescent="0.25">
      <c r="A52" s="3" t="s">
        <v>60</v>
      </c>
    </row>
    <row r="53" spans="1:1" x14ac:dyDescent="0.25">
      <c r="A53" s="2" t="s">
        <v>34</v>
      </c>
    </row>
    <row r="54" spans="1:1" x14ac:dyDescent="0.25">
      <c r="A54" s="2" t="s">
        <v>39</v>
      </c>
    </row>
    <row r="55" spans="1:1" x14ac:dyDescent="0.25">
      <c r="A55" s="3" t="s">
        <v>61</v>
      </c>
    </row>
    <row r="56" spans="1:1" x14ac:dyDescent="0.25">
      <c r="A56" s="3" t="s">
        <v>62</v>
      </c>
    </row>
    <row r="57" spans="1:1" x14ac:dyDescent="0.25">
      <c r="A57" s="2" t="s">
        <v>38</v>
      </c>
    </row>
    <row r="58" spans="1:1" x14ac:dyDescent="0.25">
      <c r="A58" s="2" t="str">
        <f>IF('Animation - Feat. &amp; TV'!$C$62="Yes",IF('Animation - Feat. &amp; TV'!$E$62="","Fill in 'Other' role at D26",'Animation - Feat. &amp; TV'!$E$62),"")</f>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10"/>
  <sheetViews>
    <sheetView workbookViewId="0">
      <selection activeCell="A10" sqref="A10"/>
    </sheetView>
  </sheetViews>
  <sheetFormatPr defaultColWidth="9.140625" defaultRowHeight="14.25" x14ac:dyDescent="0.2"/>
  <cols>
    <col min="1" max="1" width="93.85546875" style="5" customWidth="1"/>
    <col min="2" max="16384" width="9.140625" style="5"/>
  </cols>
  <sheetData>
    <row r="1" spans="1:1" ht="18" x14ac:dyDescent="0.25">
      <c r="A1" s="4" t="s">
        <v>114</v>
      </c>
    </row>
    <row r="2" spans="1:1" ht="18" x14ac:dyDescent="0.25">
      <c r="A2" s="4"/>
    </row>
    <row r="3" spans="1:1" ht="29.25" x14ac:dyDescent="0.2">
      <c r="A3" s="6" t="s">
        <v>115</v>
      </c>
    </row>
    <row r="4" spans="1:1" ht="29.25" x14ac:dyDescent="0.2">
      <c r="A4" s="7" t="s">
        <v>116</v>
      </c>
    </row>
    <row r="5" spans="1:1" ht="57.75" x14ac:dyDescent="0.2">
      <c r="A5" s="6" t="s">
        <v>118</v>
      </c>
    </row>
    <row r="6" spans="1:1" ht="29.25" x14ac:dyDescent="0.2">
      <c r="A6" s="6" t="s">
        <v>119</v>
      </c>
    </row>
    <row r="7" spans="1:1" ht="29.25" x14ac:dyDescent="0.2">
      <c r="A7" s="8" t="s">
        <v>132</v>
      </c>
    </row>
    <row r="8" spans="1:1" ht="29.25" x14ac:dyDescent="0.2">
      <c r="A8" s="96" t="s">
        <v>167</v>
      </c>
    </row>
    <row r="9" spans="1:1" x14ac:dyDescent="0.2">
      <c r="A9" s="150" t="s">
        <v>164</v>
      </c>
    </row>
    <row r="10" spans="1:1" x14ac:dyDescent="0.2">
      <c r="A10" s="150" t="s">
        <v>165</v>
      </c>
    </row>
  </sheetData>
  <sheetProtection password="CF2B"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19</vt:i4>
      </vt:variant>
    </vt:vector>
  </HeadingPairs>
  <TitlesOfParts>
    <vt:vector size="25" baseType="lpstr">
      <vt:lpstr>Live-action Drama - Feat. &amp; TV</vt:lpstr>
      <vt:lpstr>Documentary - Feat. &amp; TV</vt:lpstr>
      <vt:lpstr>Animation - Feat. &amp; TV</vt:lpstr>
      <vt:lpstr>Data</vt:lpstr>
      <vt:lpstr>Change Log</vt:lpstr>
      <vt:lpstr>Sheet1</vt:lpstr>
      <vt:lpstr>CPs</vt:lpstr>
      <vt:lpstr>FinAni</vt:lpstr>
      <vt:lpstr>FinDoc</vt:lpstr>
      <vt:lpstr>FinDr</vt:lpstr>
      <vt:lpstr>FormatsAni</vt:lpstr>
      <vt:lpstr>FormatsDoc</vt:lpstr>
      <vt:lpstr>FormatsDr</vt:lpstr>
      <vt:lpstr>NatAni</vt:lpstr>
      <vt:lpstr>NatDoc</vt:lpstr>
      <vt:lpstr>NatDr</vt:lpstr>
      <vt:lpstr>nos</vt:lpstr>
      <vt:lpstr>Partners</vt:lpstr>
      <vt:lpstr>'Animation - Feat. &amp; TV'!Print_Area</vt:lpstr>
      <vt:lpstr>'Documentary - Feat. &amp; TV'!Print_Area</vt:lpstr>
      <vt:lpstr>'Live-action Drama - Feat. &amp; TV'!Print_Area</vt:lpstr>
      <vt:lpstr>SectionBAni</vt:lpstr>
      <vt:lpstr>SectionBDoc</vt:lpstr>
      <vt:lpstr>SectionBDr</vt:lpstr>
      <vt:lpstr>YN</vt:lpstr>
    </vt:vector>
  </TitlesOfParts>
  <Company>Screen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Sangston</dc:creator>
  <cp:lastModifiedBy>Maria Tedeschi</cp:lastModifiedBy>
  <cp:lastPrinted>2016-05-09T05:38:48Z</cp:lastPrinted>
  <dcterms:created xsi:type="dcterms:W3CDTF">2014-08-22T04:26:40Z</dcterms:created>
  <dcterms:modified xsi:type="dcterms:W3CDTF">2024-05-07T07:11:49Z</dcterms:modified>
</cp:coreProperties>
</file>